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155" tabRatio="959"/>
  </bookViews>
  <sheets>
    <sheet name="CRONOGRAMA" sheetId="34" r:id="rId1"/>
    <sheet name="RESUMO" sheetId="19" r:id="rId2"/>
    <sheet name="III - INSTALAÇÃO ELETRICA" sheetId="33" r:id="rId3"/>
    <sheet name="BDI" sheetId="8" r:id="rId4"/>
  </sheets>
  <externalReferences>
    <externalReference r:id="rId5"/>
    <externalReference r:id="rId6"/>
    <externalReference r:id="rId7"/>
  </externalReferences>
  <definedNames>
    <definedName name="_xlnm._FilterDatabase" localSheetId="2" hidden="1">'III - INSTALAÇÃO ELETRICA'!$A$4:$I$10</definedName>
    <definedName name="_xlnm.Print_Area" localSheetId="3">BDI!$A$1:$J$30</definedName>
    <definedName name="_xlnm.Print_Area" localSheetId="0">CRONOGRAMA!$A$1:$U$14</definedName>
    <definedName name="_xlnm.Print_Area" localSheetId="2">'III - INSTALAÇÃO ELETRICA'!$A$1:$I$10</definedName>
    <definedName name="_xlnm.Print_Area" localSheetId="1">RESUMO!$A$1:$E$15</definedName>
    <definedName name="Empresa_fornec">[1]FORNECEDORES!$A$4:$A$668</definedName>
    <definedName name="Fornecedores">[1]FORNECEDORES!$A$4:$D$668</definedName>
    <definedName name="ITENS">[2]PUC!$B$9:$E$560</definedName>
    <definedName name="PASCIM" localSheetId="2">'III - INSTALAÇÃO ELETRICA'!#REF!</definedName>
    <definedName name="_xlnm.Print_Titles" localSheetId="2">'III - INSTALAÇÃO ELETRICA'!$2:$5</definedName>
  </definedNames>
  <calcPr calcId="145621"/>
</workbook>
</file>

<file path=xl/calcChain.xml><?xml version="1.0" encoding="utf-8"?>
<calcChain xmlns="http://schemas.openxmlformats.org/spreadsheetml/2006/main">
  <c r="E10" i="33" l="1"/>
  <c r="E9" i="33"/>
  <c r="E8" i="33"/>
  <c r="E7" i="33"/>
  <c r="C28" i="8" l="1"/>
  <c r="C27" i="8"/>
  <c r="C26" i="8"/>
  <c r="C25" i="8" l="1"/>
  <c r="C24" i="8"/>
  <c r="D23" i="8"/>
  <c r="C23" i="8"/>
  <c r="D25" i="8" s="1"/>
  <c r="G10" i="33"/>
  <c r="G9" i="33"/>
  <c r="G8" i="33"/>
  <c r="G7" i="33"/>
  <c r="B13" i="19" l="1"/>
  <c r="A13" i="19"/>
  <c r="B12" i="19" l="1"/>
  <c r="A12" i="19"/>
  <c r="B11" i="19" l="1"/>
  <c r="A11" i="19"/>
  <c r="B10" i="19" l="1"/>
  <c r="A10" i="19"/>
  <c r="B14" i="34"/>
  <c r="A14" i="34"/>
  <c r="U13" i="34"/>
  <c r="T13" i="34"/>
  <c r="S13" i="34"/>
  <c r="R13" i="34"/>
  <c r="Q13" i="34"/>
  <c r="P13" i="34"/>
  <c r="B13" i="34" l="1"/>
  <c r="A13" i="34"/>
  <c r="U12" i="34"/>
  <c r="T12" i="34" s="1"/>
  <c r="S12" i="34" s="1"/>
  <c r="R12" i="34"/>
  <c r="Q12" i="34" l="1"/>
  <c r="P12" i="34" s="1"/>
  <c r="B12" i="34" l="1"/>
  <c r="A12" i="34"/>
  <c r="B11" i="34" l="1"/>
  <c r="A11" i="34"/>
  <c r="O10" i="34"/>
  <c r="N10" i="34"/>
  <c r="M10" i="34"/>
  <c r="L10" i="34" s="1"/>
  <c r="K10" i="34" l="1"/>
  <c r="J10" i="34"/>
  <c r="I10" i="34"/>
  <c r="H10" i="34"/>
  <c r="G10" i="34"/>
  <c r="F10" i="34"/>
  <c r="E10" i="34"/>
  <c r="B10" i="34"/>
  <c r="A10" i="34"/>
  <c r="O8" i="34"/>
  <c r="N8" i="34"/>
  <c r="M8" i="34"/>
  <c r="L8" i="34" s="1"/>
  <c r="K8" i="34" s="1"/>
  <c r="J8" i="34" l="1"/>
  <c r="I8" i="34" s="1"/>
  <c r="H8" i="34" s="1"/>
  <c r="G8" i="34" s="1"/>
  <c r="F8" i="34"/>
  <c r="E8" i="34" s="1"/>
  <c r="E6" i="34"/>
  <c r="H10" i="33"/>
  <c r="I10" i="33" s="1"/>
  <c r="H8" i="33"/>
  <c r="I8" i="33" s="1"/>
  <c r="H9" i="33"/>
  <c r="I9" i="33" s="1"/>
  <c r="P6" i="34"/>
  <c r="Q6" i="34" s="1"/>
  <c r="R6" i="34" s="1"/>
  <c r="S6" i="34" s="1"/>
  <c r="T6" i="34" s="1"/>
  <c r="U6" i="34" s="1"/>
  <c r="H6" i="33" l="1"/>
  <c r="C14" i="34"/>
  <c r="D10" i="34" s="1"/>
  <c r="D8" i="34" s="1"/>
  <c r="C13" i="19"/>
  <c r="D13" i="19" s="1"/>
  <c r="E13" i="19" s="1"/>
  <c r="C11" i="34"/>
  <c r="C10" i="19"/>
  <c r="I6" i="33"/>
  <c r="C10" i="34" s="1"/>
  <c r="C8" i="34" s="1"/>
  <c r="C11" i="19"/>
  <c r="D11" i="19" s="1"/>
  <c r="E11" i="19" s="1"/>
  <c r="C12" i="34"/>
  <c r="C12" i="19"/>
  <c r="D12" i="19" s="1"/>
  <c r="E12" i="19" s="1"/>
  <c r="C13" i="34"/>
  <c r="U11" i="34" l="1"/>
  <c r="U10" i="34" s="1"/>
  <c r="U8" i="34" s="1"/>
  <c r="Q11" i="34"/>
  <c r="Q10" i="34" s="1"/>
  <c r="Q8" i="34" s="1"/>
  <c r="T11" i="34"/>
  <c r="T10" i="34" s="1"/>
  <c r="T8" i="34" s="1"/>
  <c r="P11" i="34"/>
  <c r="P10" i="34" s="1"/>
  <c r="P8" i="34" s="1"/>
  <c r="S11" i="34"/>
  <c r="S10" i="34" s="1"/>
  <c r="S8" i="34" s="1"/>
  <c r="R11" i="34"/>
  <c r="R10" i="34" s="1"/>
  <c r="R8" i="34" s="1"/>
  <c r="D10" i="19"/>
  <c r="C15" i="19"/>
  <c r="E10" i="19" l="1"/>
  <c r="E15" i="19" s="1"/>
  <c r="D15" i="19"/>
  <c r="F6" i="34"/>
  <c r="G6" i="34" s="1"/>
  <c r="H6" i="34" s="1"/>
  <c r="I6" i="34" s="1"/>
  <c r="J6" i="34" s="1"/>
  <c r="K6" i="34" s="1"/>
  <c r="L6" i="34" s="1"/>
  <c r="M6" i="34" s="1"/>
  <c r="N6" i="34" s="1"/>
  <c r="O6" i="34" s="1"/>
</calcChain>
</file>

<file path=xl/sharedStrings.xml><?xml version="1.0" encoding="utf-8"?>
<sst xmlns="http://schemas.openxmlformats.org/spreadsheetml/2006/main" count="64" uniqueCount="58">
  <si>
    <t>COD SINAPI</t>
  </si>
  <si>
    <t>TOTAL</t>
  </si>
  <si>
    <t>ITEM</t>
  </si>
  <si>
    <t>Riscos</t>
  </si>
  <si>
    <t>unid</t>
  </si>
  <si>
    <t>UNID</t>
  </si>
  <si>
    <t>CUSTO UNITÁRIO</t>
  </si>
  <si>
    <t>DESCRIÇÃO</t>
  </si>
  <si>
    <t>QUANT</t>
  </si>
  <si>
    <t>CAPITULO</t>
  </si>
  <si>
    <t>DESCRIÇÃO DA ETAPA</t>
  </si>
  <si>
    <t xml:space="preserve">RESUMO D0 DEMONSTRATIVO  CUSTO UNITÁRIO </t>
  </si>
  <si>
    <t>OBRA: IMPLANTAÇÃO DE SISTEMA DE ESGOTO SANITÁRIO</t>
  </si>
  <si>
    <t>TOTAL C / BDI</t>
  </si>
  <si>
    <t>TOTAL S / BDI</t>
  </si>
  <si>
    <t>BDI</t>
  </si>
  <si>
    <t>ORÇAMENTO REVISADO - COM  DESONERAÇÃO</t>
  </si>
  <si>
    <t>Lucro</t>
  </si>
  <si>
    <t>COMPOSIÇÃO CUSTO BDI - AQUISIÇÃO DE MATERIAIS</t>
  </si>
  <si>
    <t>COM DESONERAÇÃO</t>
  </si>
  <si>
    <t>DIFERENÇA</t>
  </si>
  <si>
    <t>DESONERAÇÃO</t>
  </si>
  <si>
    <t>Em atenção ao estabelecido pelo Acórdão 2622/2013 – TCU – Plenário reformamos a orientação e indicamos a utilização dos seguintes parâmetros para taxas de BDI:</t>
  </si>
  <si>
    <t>OBSERVAÇÕES</t>
  </si>
  <si>
    <t>a) Os percentuais de Impostos a serem adotados devem ser indicados pelo Tomador, conforme legislação vigente.Para o ISS, deverão ser definidos pelo Tomador, através de declaração informativa, conforme legislação tributária municipal, a base de cálculo e, sobre esta, a respectiva alíquota do ISS, que será um percentual entre 2% e 5%.</t>
  </si>
  <si>
    <t>Parâmetro</t>
  </si>
  <si>
    <t>%</t>
  </si>
  <si>
    <t>Verificação</t>
  </si>
  <si>
    <t>CÁLCULO DO BDI</t>
  </si>
  <si>
    <t>Administração Central</t>
  </si>
  <si>
    <t>Seguros e Garantias</t>
  </si>
  <si>
    <t>CONDIÇÃO</t>
  </si>
  <si>
    <t>b) As tabelas acima foram construídas sem considerar a desoneração sobre a folha de pagamento prevista na Lei n° 12.844/2013. Para análise de orçamentos considerando a contribuição previdenciária sobre a receita bruta deverá ser somada a alíquota de 2% no item impostos.</t>
  </si>
  <si>
    <t>Despesas Financeiras</t>
  </si>
  <si>
    <t>c) Para o tipo de obra “Construção de Redes de Abastecimento de Água, Coleta de Esgoto e Construções Correlatas” enquadram-se: a construção de sistemas para o abastecimento de água tratada: reservatórios de distribuição, estações elevatórias de bombeamento, linhas principais de adução de longa e média distância e redes de distribuição de água; a construção de redes de coleta de esgoto, inclusive de interceptores, estações de tratamento de esgoto (ETE), estações de bombeamento de esgoto (EBE); a construção de galerias pluviais (obras de micro e macro drenagem). Esta classe compreende também: as obras de irrigação (canais); a manutenção de redes de abastecimento de água tratada; a manutenção de redes de coleta e de sistemas de tratamento de esgoto, conforme classificação 4222-7 do CNAE 2.0. Enquadra-se ainda a construção de estações de tratamento de água (ETA).</t>
  </si>
  <si>
    <t>Impostos: PIS e COFINS</t>
  </si>
  <si>
    <t>Impostos: ISS (mun.)</t>
  </si>
  <si>
    <t>IMPOSTOS :  PIS/PASEP = 3,0 %; CONFINS =  0,65%; ISS= 2,00% ;          CPRB = 2,00%</t>
  </si>
  <si>
    <t>DEMONSTRATIVO DO  BDI</t>
  </si>
  <si>
    <t>PREFEITURA MUNICIPAL DE  MOSTARDAS</t>
  </si>
  <si>
    <t>INSTALAÇÃO ELÉTRICA</t>
  </si>
  <si>
    <t>DEMONSTRATIVO  CUSTO UNITÁRIO - INSTALAÇÃO ELÉTRICA  - OBRA IMPLANTAÇÃO SISTEMA ESGOTO SANITÁRIO</t>
  </si>
  <si>
    <t>Instalação Medição  - Mão de Obra e fornecimento de materiais cf projeto</t>
  </si>
  <si>
    <t>Instalação Iluminação Externa Parque ETE  - Mão de Obra e fornecimento de materiais cf projeto</t>
  </si>
  <si>
    <t>Instalação Distribuição e Comando Parque ETE  - Mão de Obra e fornecimento de materiais cf projeto</t>
  </si>
  <si>
    <t>Instalação Rede Elétrica Externa ETE-BR-101   - Mão de Obra e fornecimento de materiais cf projeto</t>
  </si>
  <si>
    <t>I.1</t>
  </si>
  <si>
    <t>I.2</t>
  </si>
  <si>
    <t>I.3</t>
  </si>
  <si>
    <t>I.4</t>
  </si>
  <si>
    <t>I</t>
  </si>
  <si>
    <t>CRONOGRAMA FÍSICO - FINANCEIRO</t>
  </si>
  <si>
    <t xml:space="preserve">OBRA </t>
  </si>
  <si>
    <t>IMPLANTAÇÃO DE SISTEMA DE ESGOTO SANITÁRIO</t>
  </si>
  <si>
    <t>DESCRIÇÃO DOS SERVIÇOS</t>
  </si>
  <si>
    <t>PERÍODO  DE EXECUÇÃO  ( MESES )</t>
  </si>
  <si>
    <t>TOTAL ORÇAMENTO</t>
  </si>
  <si>
    <t>MUNICÍPIO:  MOSTARDAS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</si>
</sst>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&quot;R$&quot;\ * #,##0.00_-;\-&quot;R$&quot;\ * #,##0.00_-;_-&quot;R$&quot;\ * &quot;-&quot;??_-;_-@_-"/>
    <numFmt numFmtId="165" formatCode="_-* #,##0.00_-;\-* #,##0.00_-;_-* &quot;-&quot;??_-;_-@_-"/>
    <numFmt numFmtId="166" formatCode="_(* #,##0.00_);_(* \(#,##0.00\);_(* &quot;-&quot;??_);_(@_)"/>
    <numFmt numFmtId="167" formatCode="_(&quot;R$ &quot;* #,##0.00_);_(&quot;R$ &quot;* \(#,##0.00\);_(&quot;R$ &quot;* &quot;-&quot;??_);_(@_)"/>
    <numFmt numFmtId="168" formatCode="_(* #,##0.0_);_(* \(#,##0.0\);_(* &quot;-&quot;??_);_(@_)"/>
    <numFmt numFmtId="169" formatCode="_(* #,##0.000_);_(* \(#,##0.000\);_(* &quot;-&quot;??_);_(@_)"/>
  </numFmts>
  <fonts count="3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color indexed="24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4"/>
      <name val="Arial"/>
      <family val="2"/>
    </font>
    <font>
      <sz val="9.5"/>
      <name val="Arial"/>
      <family val="2"/>
    </font>
    <font>
      <b/>
      <u/>
      <sz val="14"/>
      <name val="Calibri"/>
      <family val="2"/>
      <scheme val="minor"/>
    </font>
    <font>
      <sz val="14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mbria"/>
      <family val="1"/>
      <scheme val="major"/>
    </font>
    <font>
      <b/>
      <sz val="11"/>
      <name val="Cambria"/>
      <family val="1"/>
      <scheme val="major"/>
    </font>
    <font>
      <sz val="11"/>
      <name val="Cambria"/>
      <family val="1"/>
      <scheme val="major"/>
    </font>
    <font>
      <sz val="10"/>
      <name val="Cambria"/>
      <family val="1"/>
      <scheme val="major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166" fontId="8" fillId="0" borderId="0" applyFont="0" applyFill="0" applyBorder="0" applyAlignment="0" applyProtection="0"/>
    <xf numFmtId="0" fontId="14" fillId="0" borderId="0"/>
    <xf numFmtId="0" fontId="8" fillId="0" borderId="0"/>
    <xf numFmtId="0" fontId="7" fillId="0" borderId="0"/>
    <xf numFmtId="167" fontId="7" fillId="0" borderId="0" applyFont="0" applyFill="0" applyBorder="0" applyAlignment="0" applyProtection="0"/>
    <xf numFmtId="0" fontId="17" fillId="0" borderId="0"/>
    <xf numFmtId="0" fontId="7" fillId="0" borderId="0"/>
    <xf numFmtId="0" fontId="8" fillId="0" borderId="0"/>
    <xf numFmtId="165" fontId="8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3" fillId="0" borderId="0" applyFont="0" applyFill="0" applyBorder="0" applyAlignment="0" applyProtection="0"/>
  </cellStyleXfs>
  <cellXfs count="182">
    <xf numFmtId="0" fontId="0" fillId="0" borderId="0" xfId="0"/>
    <xf numFmtId="0" fontId="0" fillId="0" borderId="0" xfId="0"/>
    <xf numFmtId="0" fontId="8" fillId="0" borderId="0" xfId="8" applyBorder="1"/>
    <xf numFmtId="0" fontId="9" fillId="0" borderId="23" xfId="8" applyFont="1" applyBorder="1" applyAlignment="1">
      <alignment horizontal="center" vertical="center"/>
    </xf>
    <xf numFmtId="0" fontId="9" fillId="0" borderId="24" xfId="8" applyFont="1" applyBorder="1" applyAlignment="1">
      <alignment horizontal="center" vertical="center"/>
    </xf>
    <xf numFmtId="0" fontId="9" fillId="0" borderId="25" xfId="8" applyFont="1" applyBorder="1" applyAlignment="1">
      <alignment horizontal="center" vertical="center"/>
    </xf>
    <xf numFmtId="10" fontId="9" fillId="4" borderId="3" xfId="8" applyNumberFormat="1" applyFont="1" applyFill="1" applyBorder="1" applyAlignment="1" applyProtection="1">
      <alignment horizontal="center" vertical="center"/>
      <protection locked="0"/>
    </xf>
    <xf numFmtId="0" fontId="8" fillId="0" borderId="27" xfId="8" applyBorder="1" applyAlignment="1">
      <alignment horizontal="center" vertical="center" wrapText="1"/>
    </xf>
    <xf numFmtId="10" fontId="11" fillId="0" borderId="28" xfId="8" applyNumberFormat="1" applyFont="1" applyBorder="1" applyAlignment="1">
      <alignment horizontal="center" vertical="center"/>
    </xf>
    <xf numFmtId="0" fontId="9" fillId="0" borderId="28" xfId="8" applyFont="1" applyBorder="1" applyAlignment="1">
      <alignment horizontal="center" vertical="center"/>
    </xf>
    <xf numFmtId="0" fontId="20" fillId="0" borderId="30" xfId="8" applyFont="1" applyBorder="1" applyAlignment="1">
      <alignment horizontal="center" vertical="center" wrapText="1"/>
    </xf>
    <xf numFmtId="10" fontId="9" fillId="4" borderId="34" xfId="8" applyNumberFormat="1" applyFont="1" applyFill="1" applyBorder="1" applyAlignment="1" applyProtection="1">
      <alignment horizontal="center" vertical="center"/>
      <protection locked="0"/>
    </xf>
    <xf numFmtId="0" fontId="11" fillId="3" borderId="0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8" fillId="0" borderId="2" xfId="8" applyBorder="1"/>
    <xf numFmtId="0" fontId="8" fillId="0" borderId="7" xfId="8" applyBorder="1"/>
    <xf numFmtId="0" fontId="8" fillId="0" borderId="3" xfId="8" applyBorder="1" applyAlignment="1">
      <alignment horizontal="center" vertical="center" wrapText="1"/>
    </xf>
    <xf numFmtId="0" fontId="8" fillId="0" borderId="34" xfId="8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/>
    <xf numFmtId="0" fontId="0" fillId="0" borderId="7" xfId="0" applyBorder="1"/>
    <xf numFmtId="2" fontId="16" fillId="3" borderId="0" xfId="0" applyNumberFormat="1" applyFont="1" applyFill="1" applyAlignment="1">
      <alignment horizontal="center" vertical="top"/>
    </xf>
    <xf numFmtId="2" fontId="16" fillId="3" borderId="0" xfId="0" applyNumberFormat="1" applyFont="1" applyFill="1" applyBorder="1" applyAlignment="1">
      <alignment horizontal="center" vertical="top"/>
    </xf>
    <xf numFmtId="2" fontId="16" fillId="3" borderId="7" xfId="0" applyNumberFormat="1" applyFont="1" applyFill="1" applyBorder="1" applyAlignment="1">
      <alignment horizontal="center" vertical="top"/>
    </xf>
    <xf numFmtId="2" fontId="12" fillId="3" borderId="2" xfId="0" applyNumberFormat="1" applyFont="1" applyFill="1" applyBorder="1" applyAlignment="1">
      <alignment horizontal="center" vertical="top"/>
    </xf>
    <xf numFmtId="2" fontId="12" fillId="3" borderId="0" xfId="0" applyNumberFormat="1" applyFont="1" applyFill="1" applyBorder="1" applyAlignment="1">
      <alignment horizontal="center" vertical="top"/>
    </xf>
    <xf numFmtId="2" fontId="12" fillId="3" borderId="1" xfId="0" applyNumberFormat="1" applyFont="1" applyFill="1" applyBorder="1" applyAlignment="1">
      <alignment horizontal="center" vertical="top" wrapText="1"/>
    </xf>
    <xf numFmtId="2" fontId="16" fillId="3" borderId="2" xfId="0" applyNumberFormat="1" applyFont="1" applyFill="1" applyBorder="1" applyAlignment="1">
      <alignment horizontal="center" vertical="top"/>
    </xf>
    <xf numFmtId="2" fontId="16" fillId="3" borderId="1" xfId="0" applyNumberFormat="1" applyFont="1" applyFill="1" applyBorder="1" applyAlignment="1">
      <alignment horizontal="center" vertical="top"/>
    </xf>
    <xf numFmtId="2" fontId="18" fillId="2" borderId="3" xfId="1" applyNumberFormat="1" applyFont="1" applyFill="1" applyBorder="1" applyAlignment="1">
      <alignment horizontal="center" vertical="top" wrapText="1"/>
    </xf>
    <xf numFmtId="2" fontId="18" fillId="3" borderId="0" xfId="1" applyNumberFormat="1" applyFont="1" applyFill="1" applyBorder="1" applyAlignment="1">
      <alignment horizontal="center" vertical="top"/>
    </xf>
    <xf numFmtId="2" fontId="22" fillId="3" borderId="2" xfId="0" applyNumberFormat="1" applyFont="1" applyFill="1" applyBorder="1" applyAlignment="1">
      <alignment horizontal="center" vertical="top"/>
    </xf>
    <xf numFmtId="2" fontId="22" fillId="3" borderId="0" xfId="0" applyNumberFormat="1" applyFont="1" applyFill="1" applyBorder="1" applyAlignment="1">
      <alignment horizontal="center" vertical="top"/>
    </xf>
    <xf numFmtId="2" fontId="23" fillId="3" borderId="0" xfId="0" applyNumberFormat="1" applyFont="1" applyFill="1" applyBorder="1" applyAlignment="1">
      <alignment horizontal="center" vertical="top"/>
    </xf>
    <xf numFmtId="2" fontId="23" fillId="3" borderId="7" xfId="0" applyNumberFormat="1" applyFont="1" applyFill="1" applyBorder="1" applyAlignment="1">
      <alignment horizontal="center" vertical="top"/>
    </xf>
    <xf numFmtId="2" fontId="13" fillId="3" borderId="2" xfId="0" applyNumberFormat="1" applyFont="1" applyFill="1" applyBorder="1" applyAlignment="1">
      <alignment horizontal="center" vertical="top"/>
    </xf>
    <xf numFmtId="2" fontId="13" fillId="3" borderId="0" xfId="0" applyNumberFormat="1" applyFont="1" applyFill="1" applyBorder="1" applyAlignment="1">
      <alignment horizontal="center" vertical="top"/>
    </xf>
    <xf numFmtId="166" fontId="12" fillId="3" borderId="3" xfId="1" applyFont="1" applyFill="1" applyBorder="1" applyAlignment="1">
      <alignment horizontal="center" vertical="center" wrapText="1"/>
    </xf>
    <xf numFmtId="166" fontId="18" fillId="2" borderId="3" xfId="1" applyFont="1" applyFill="1" applyBorder="1" applyAlignment="1">
      <alignment horizontal="center" vertical="top"/>
    </xf>
    <xf numFmtId="1" fontId="18" fillId="2" borderId="3" xfId="1" applyNumberFormat="1" applyFont="1" applyFill="1" applyBorder="1" applyAlignment="1">
      <alignment horizontal="center" vertical="top"/>
    </xf>
    <xf numFmtId="166" fontId="16" fillId="3" borderId="3" xfId="1" applyFont="1" applyFill="1" applyBorder="1" applyAlignment="1">
      <alignment horizontal="center" vertical="center"/>
    </xf>
    <xf numFmtId="166" fontId="16" fillId="3" borderId="0" xfId="1" applyFont="1" applyFill="1" applyBorder="1" applyAlignment="1">
      <alignment horizontal="center" vertical="center"/>
    </xf>
    <xf numFmtId="166" fontId="16" fillId="3" borderId="7" xfId="1" applyFont="1" applyFill="1" applyBorder="1" applyAlignment="1">
      <alignment horizontal="center" vertical="center"/>
    </xf>
    <xf numFmtId="2" fontId="3" fillId="3" borderId="0" xfId="1" applyNumberFormat="1" applyFont="1" applyFill="1" applyBorder="1" applyAlignment="1">
      <alignment horizontal="center" vertical="top"/>
    </xf>
    <xf numFmtId="2" fontId="25" fillId="3" borderId="2" xfId="1" applyNumberFormat="1" applyFont="1" applyFill="1" applyBorder="1" applyAlignment="1">
      <alignment horizontal="center" vertical="top"/>
    </xf>
    <xf numFmtId="2" fontId="25" fillId="3" borderId="0" xfId="1" applyNumberFormat="1" applyFont="1" applyFill="1" applyBorder="1" applyAlignment="1">
      <alignment horizontal="center" vertical="top"/>
    </xf>
    <xf numFmtId="2" fontId="18" fillId="0" borderId="0" xfId="1" applyNumberFormat="1" applyFont="1" applyFill="1" applyBorder="1" applyAlignment="1">
      <alignment horizontal="center" vertical="top"/>
    </xf>
    <xf numFmtId="1" fontId="18" fillId="3" borderId="0" xfId="1" applyNumberFormat="1" applyFont="1" applyFill="1" applyBorder="1" applyAlignment="1">
      <alignment horizontal="center" vertical="top"/>
    </xf>
    <xf numFmtId="166" fontId="18" fillId="3" borderId="0" xfId="1" applyFont="1" applyFill="1" applyBorder="1" applyAlignment="1">
      <alignment horizontal="center" vertical="top"/>
    </xf>
    <xf numFmtId="2" fontId="18" fillId="0" borderId="3" xfId="1" applyNumberFormat="1" applyFont="1" applyFill="1" applyBorder="1" applyAlignment="1">
      <alignment horizontal="center" vertical="top" wrapText="1"/>
    </xf>
    <xf numFmtId="1" fontId="18" fillId="3" borderId="17" xfId="1" applyNumberFormat="1" applyFont="1" applyFill="1" applyBorder="1" applyAlignment="1">
      <alignment horizontal="center" vertical="top" wrapText="1"/>
    </xf>
    <xf numFmtId="166" fontId="18" fillId="3" borderId="3" xfId="1" applyFont="1" applyFill="1" applyBorder="1" applyAlignment="1">
      <alignment horizontal="center" vertical="top" wrapText="1"/>
    </xf>
    <xf numFmtId="2" fontId="3" fillId="0" borderId="0" xfId="1" applyNumberFormat="1" applyFont="1" applyFill="1" applyBorder="1" applyAlignment="1">
      <alignment horizontal="center" vertical="top"/>
    </xf>
    <xf numFmtId="1" fontId="3" fillId="3" borderId="0" xfId="1" applyNumberFormat="1" applyFont="1" applyFill="1" applyBorder="1" applyAlignment="1">
      <alignment horizontal="center" vertical="top"/>
    </xf>
    <xf numFmtId="166" fontId="3" fillId="3" borderId="0" xfId="1" applyFont="1" applyFill="1" applyBorder="1" applyAlignment="1">
      <alignment horizontal="center" vertical="top"/>
    </xf>
    <xf numFmtId="2" fontId="3" fillId="3" borderId="2" xfId="1" applyNumberFormat="1" applyFont="1" applyFill="1" applyBorder="1" applyAlignment="1">
      <alignment horizontal="center" vertical="top"/>
    </xf>
    <xf numFmtId="2" fontId="18" fillId="2" borderId="3" xfId="1" applyNumberFormat="1" applyFont="1" applyFill="1" applyBorder="1" applyAlignment="1" applyProtection="1">
      <alignment horizontal="center" vertical="top"/>
      <protection locked="0"/>
    </xf>
    <xf numFmtId="2" fontId="18" fillId="2" borderId="3" xfId="1" applyNumberFormat="1" applyFont="1" applyFill="1" applyBorder="1" applyAlignment="1">
      <alignment horizontal="center" vertical="top"/>
    </xf>
    <xf numFmtId="2" fontId="18" fillId="3" borderId="3" xfId="1" applyNumberFormat="1" applyFont="1" applyFill="1" applyBorder="1" applyAlignment="1">
      <alignment horizontal="center" vertical="top" wrapText="1"/>
    </xf>
    <xf numFmtId="2" fontId="25" fillId="3" borderId="0" xfId="1" applyNumberFormat="1" applyFont="1" applyFill="1" applyBorder="1" applyAlignment="1">
      <alignment horizontal="center" vertical="center" wrapText="1"/>
    </xf>
    <xf numFmtId="2" fontId="18" fillId="2" borderId="3" xfId="1" applyNumberFormat="1" applyFont="1" applyFill="1" applyBorder="1" applyAlignment="1">
      <alignment horizontal="center" vertical="center" wrapText="1"/>
    </xf>
    <xf numFmtId="2" fontId="3" fillId="3" borderId="0" xfId="1" applyNumberFormat="1" applyFont="1" applyFill="1" applyBorder="1" applyAlignment="1">
      <alignment horizontal="center" vertical="center" wrapText="1"/>
    </xf>
    <xf numFmtId="2" fontId="2" fillId="3" borderId="0" xfId="1" applyNumberFormat="1" applyFont="1" applyFill="1" applyBorder="1" applyAlignment="1">
      <alignment horizontal="left" vertical="top"/>
    </xf>
    <xf numFmtId="2" fontId="2" fillId="3" borderId="3" xfId="1" applyNumberFormat="1" applyFont="1" applyFill="1" applyBorder="1" applyAlignment="1">
      <alignment horizontal="left" vertical="top" wrapText="1"/>
    </xf>
    <xf numFmtId="2" fontId="2" fillId="3" borderId="3" xfId="1" applyNumberFormat="1" applyFont="1" applyFill="1" applyBorder="1" applyAlignment="1">
      <alignment horizontal="left" vertical="center" wrapText="1"/>
    </xf>
    <xf numFmtId="2" fontId="2" fillId="3" borderId="3" xfId="1" applyNumberFormat="1" applyFont="1" applyFill="1" applyBorder="1" applyAlignment="1">
      <alignment horizontal="center" vertical="center" wrapText="1"/>
    </xf>
    <xf numFmtId="2" fontId="2" fillId="3" borderId="3" xfId="1" applyNumberFormat="1" applyFont="1" applyFill="1" applyBorder="1" applyAlignment="1">
      <alignment horizontal="center" vertical="center"/>
    </xf>
    <xf numFmtId="2" fontId="1" fillId="3" borderId="3" xfId="1" applyNumberFormat="1" applyFont="1" applyFill="1" applyBorder="1" applyAlignment="1">
      <alignment horizontal="center" vertical="top" wrapText="1"/>
    </xf>
    <xf numFmtId="0" fontId="8" fillId="0" borderId="0" xfId="0" applyFont="1" applyFill="1" applyBorder="1"/>
    <xf numFmtId="166" fontId="26" fillId="3" borderId="0" xfId="1" applyFont="1" applyFill="1" applyBorder="1" applyAlignment="1">
      <alignment horizontal="center" vertical="center"/>
    </xf>
    <xf numFmtId="0" fontId="26" fillId="3" borderId="0" xfId="0" applyFont="1" applyFill="1" applyBorder="1" applyAlignment="1">
      <alignment horizontal="center" vertical="center"/>
    </xf>
    <xf numFmtId="166" fontId="8" fillId="3" borderId="0" xfId="1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166" fontId="8" fillId="3" borderId="0" xfId="1" applyFont="1" applyFill="1" applyBorder="1"/>
    <xf numFmtId="0" fontId="8" fillId="3" borderId="0" xfId="0" applyFont="1" applyFill="1" applyBorder="1"/>
    <xf numFmtId="166" fontId="27" fillId="5" borderId="3" xfId="1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166" fontId="12" fillId="3" borderId="0" xfId="1" applyFont="1" applyFill="1" applyBorder="1" applyAlignment="1">
      <alignment horizontal="center" vertical="center" wrapText="1"/>
    </xf>
    <xf numFmtId="168" fontId="12" fillId="3" borderId="0" xfId="0" applyNumberFormat="1" applyFont="1" applyFill="1" applyBorder="1" applyAlignment="1">
      <alignment horizontal="center" vertical="center" wrapText="1"/>
    </xf>
    <xf numFmtId="166" fontId="28" fillId="3" borderId="3" xfId="1" applyFont="1" applyFill="1" applyBorder="1" applyAlignment="1">
      <alignment horizontal="center" vertical="center" wrapText="1"/>
    </xf>
    <xf numFmtId="165" fontId="12" fillId="3" borderId="3" xfId="0" applyNumberFormat="1" applyFont="1" applyFill="1" applyBorder="1" applyAlignment="1">
      <alignment horizontal="center" vertical="center" wrapText="1"/>
    </xf>
    <xf numFmtId="166" fontId="28" fillId="3" borderId="0" xfId="1" applyFont="1" applyFill="1" applyBorder="1" applyAlignment="1">
      <alignment horizontal="center" vertical="center" wrapText="1"/>
    </xf>
    <xf numFmtId="165" fontId="12" fillId="3" borderId="0" xfId="0" applyNumberFormat="1" applyFont="1" applyFill="1" applyBorder="1" applyAlignment="1">
      <alignment horizontal="center" vertical="center" wrapText="1"/>
    </xf>
    <xf numFmtId="169" fontId="12" fillId="3" borderId="0" xfId="1" applyNumberFormat="1" applyFont="1" applyFill="1" applyBorder="1" applyAlignment="1">
      <alignment horizontal="center" vertical="center" wrapText="1"/>
    </xf>
    <xf numFmtId="166" fontId="29" fillId="7" borderId="3" xfId="1" applyFont="1" applyFill="1" applyBorder="1" applyAlignment="1">
      <alignment horizontal="center" vertical="center"/>
    </xf>
    <xf numFmtId="0" fontId="31" fillId="3" borderId="0" xfId="0" applyFont="1" applyFill="1" applyBorder="1"/>
    <xf numFmtId="2" fontId="16" fillId="0" borderId="3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/>
    <xf numFmtId="166" fontId="30" fillId="8" borderId="3" xfId="1" applyFont="1" applyFill="1" applyBorder="1" applyAlignment="1">
      <alignment horizontal="center" vertical="center"/>
    </xf>
    <xf numFmtId="0" fontId="31" fillId="3" borderId="0" xfId="0" applyFont="1" applyFill="1" applyBorder="1" applyAlignment="1">
      <alignment vertical="center"/>
    </xf>
    <xf numFmtId="2" fontId="30" fillId="6" borderId="3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166" fontId="8" fillId="0" borderId="0" xfId="1" applyFont="1" applyFill="1" applyBorder="1"/>
    <xf numFmtId="166" fontId="8" fillId="0" borderId="0" xfId="1" applyFont="1" applyFill="1" applyBorder="1" applyAlignment="1">
      <alignment horizontal="center"/>
    </xf>
    <xf numFmtId="4" fontId="29" fillId="7" borderId="3" xfId="1" applyNumberFormat="1" applyFont="1" applyFill="1" applyBorder="1" applyAlignment="1">
      <alignment horizontal="center" vertical="center" wrapText="1"/>
    </xf>
    <xf numFmtId="4" fontId="15" fillId="3" borderId="3" xfId="1" applyNumberFormat="1" applyFont="1" applyFill="1" applyBorder="1" applyAlignment="1">
      <alignment horizontal="center" vertical="center" wrapText="1"/>
    </xf>
    <xf numFmtId="4" fontId="32" fillId="3" borderId="3" xfId="1" applyNumberFormat="1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6" fillId="3" borderId="0" xfId="0" applyFont="1" applyFill="1" applyBorder="1" applyAlignment="1">
      <alignment horizontal="center" vertical="center"/>
    </xf>
    <xf numFmtId="2" fontId="12" fillId="3" borderId="3" xfId="0" applyNumberFormat="1" applyFont="1" applyFill="1" applyBorder="1" applyAlignment="1">
      <alignment horizontal="center" vertical="top" wrapText="1"/>
    </xf>
    <xf numFmtId="166" fontId="2" fillId="3" borderId="3" xfId="1" applyFont="1" applyFill="1" applyBorder="1" applyAlignment="1">
      <alignment horizontal="center" vertical="center"/>
    </xf>
    <xf numFmtId="164" fontId="16" fillId="3" borderId="18" xfId="18" applyFont="1" applyFill="1" applyBorder="1" applyAlignment="1">
      <alignment horizontal="center" vertical="center"/>
    </xf>
    <xf numFmtId="164" fontId="12" fillId="3" borderId="3" xfId="18" applyFont="1" applyFill="1" applyBorder="1" applyAlignment="1">
      <alignment horizontal="center" vertical="center" wrapText="1"/>
    </xf>
    <xf numFmtId="2" fontId="16" fillId="3" borderId="3" xfId="0" applyNumberFormat="1" applyFont="1" applyFill="1" applyBorder="1" applyAlignment="1">
      <alignment horizontal="center" vertical="center" wrapText="1"/>
    </xf>
    <xf numFmtId="164" fontId="16" fillId="3" borderId="3" xfId="18" applyFont="1" applyFill="1" applyBorder="1" applyAlignment="1">
      <alignment horizontal="center" vertical="center"/>
    </xf>
    <xf numFmtId="2" fontId="16" fillId="3" borderId="3" xfId="0" applyNumberFormat="1" applyFont="1" applyFill="1" applyBorder="1" applyAlignment="1">
      <alignment horizontal="center" vertical="center"/>
    </xf>
    <xf numFmtId="0" fontId="27" fillId="5" borderId="3" xfId="0" applyFont="1" applyFill="1" applyBorder="1" applyAlignment="1">
      <alignment horizontal="center" vertical="center" wrapText="1"/>
    </xf>
    <xf numFmtId="0" fontId="27" fillId="5" borderId="14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27" fillId="5" borderId="16" xfId="0" applyFont="1" applyFill="1" applyBorder="1" applyAlignment="1">
      <alignment horizontal="center" vertical="center" wrapText="1"/>
    </xf>
    <xf numFmtId="2" fontId="11" fillId="6" borderId="4" xfId="0" applyNumberFormat="1" applyFont="1" applyFill="1" applyBorder="1" applyAlignment="1">
      <alignment horizontal="center" vertical="center" wrapText="1"/>
    </xf>
    <xf numFmtId="2" fontId="11" fillId="6" borderId="5" xfId="0" applyNumberFormat="1" applyFont="1" applyFill="1" applyBorder="1" applyAlignment="1">
      <alignment horizontal="center" vertical="center" wrapText="1"/>
    </xf>
    <xf numFmtId="2" fontId="11" fillId="6" borderId="6" xfId="0" applyNumberFormat="1" applyFont="1" applyFill="1" applyBorder="1" applyAlignment="1">
      <alignment horizontal="center" vertical="center" wrapText="1"/>
    </xf>
    <xf numFmtId="0" fontId="26" fillId="3" borderId="0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left" vertical="center"/>
    </xf>
    <xf numFmtId="0" fontId="13" fillId="3" borderId="16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2" fontId="22" fillId="3" borderId="3" xfId="0" applyNumberFormat="1" applyFont="1" applyFill="1" applyBorder="1" applyAlignment="1">
      <alignment horizontal="center" vertical="top"/>
    </xf>
    <xf numFmtId="2" fontId="13" fillId="3" borderId="3" xfId="0" applyNumberFormat="1" applyFont="1" applyFill="1" applyBorder="1" applyAlignment="1">
      <alignment horizontal="center" vertical="top"/>
    </xf>
    <xf numFmtId="2" fontId="12" fillId="3" borderId="11" xfId="0" applyNumberFormat="1" applyFont="1" applyFill="1" applyBorder="1" applyAlignment="1">
      <alignment horizontal="center" vertical="top" wrapText="1"/>
    </xf>
    <xf numFmtId="2" fontId="12" fillId="3" borderId="12" xfId="0" applyNumberFormat="1" applyFont="1" applyFill="1" applyBorder="1" applyAlignment="1">
      <alignment horizontal="center" vertical="top" wrapText="1"/>
    </xf>
    <xf numFmtId="2" fontId="12" fillId="3" borderId="3" xfId="0" applyNumberFormat="1" applyFont="1" applyFill="1" applyBorder="1" applyAlignment="1">
      <alignment horizontal="center" vertical="top" wrapText="1"/>
    </xf>
    <xf numFmtId="2" fontId="12" fillId="3" borderId="3" xfId="0" applyNumberFormat="1" applyFont="1" applyFill="1" applyBorder="1" applyAlignment="1">
      <alignment horizontal="center" vertical="top"/>
    </xf>
    <xf numFmtId="2" fontId="24" fillId="3" borderId="17" xfId="1" applyNumberFormat="1" applyFont="1" applyFill="1" applyBorder="1" applyAlignment="1">
      <alignment horizontal="center" vertical="top"/>
    </xf>
    <xf numFmtId="2" fontId="19" fillId="3" borderId="17" xfId="1" applyNumberFormat="1" applyFont="1" applyFill="1" applyBorder="1" applyAlignment="1">
      <alignment horizontal="center" vertical="top"/>
    </xf>
    <xf numFmtId="2" fontId="25" fillId="3" borderId="3" xfId="1" applyNumberFormat="1" applyFont="1" applyFill="1" applyBorder="1" applyAlignment="1">
      <alignment horizontal="center" vertical="top"/>
    </xf>
    <xf numFmtId="2" fontId="18" fillId="3" borderId="3" xfId="1" applyNumberFormat="1" applyFont="1" applyFill="1" applyBorder="1" applyAlignment="1">
      <alignment horizontal="center" vertical="top"/>
    </xf>
    <xf numFmtId="2" fontId="18" fillId="3" borderId="3" xfId="1" applyNumberFormat="1" applyFont="1" applyFill="1" applyBorder="1" applyAlignment="1">
      <alignment horizontal="center" vertical="top" wrapText="1"/>
    </xf>
    <xf numFmtId="2" fontId="18" fillId="3" borderId="17" xfId="1" applyNumberFormat="1" applyFont="1" applyFill="1" applyBorder="1" applyAlignment="1">
      <alignment horizontal="center" vertical="center" wrapText="1"/>
    </xf>
    <xf numFmtId="2" fontId="18" fillId="3" borderId="1" xfId="1" applyNumberFormat="1" applyFont="1" applyFill="1" applyBorder="1" applyAlignment="1">
      <alignment horizontal="center" vertical="center" wrapText="1"/>
    </xf>
    <xf numFmtId="2" fontId="18" fillId="3" borderId="14" xfId="1" applyNumberFormat="1" applyFont="1" applyFill="1" applyBorder="1" applyAlignment="1">
      <alignment horizontal="center" vertical="top" wrapText="1"/>
    </xf>
    <xf numFmtId="2" fontId="18" fillId="3" borderId="15" xfId="1" applyNumberFormat="1" applyFont="1" applyFill="1" applyBorder="1" applyAlignment="1">
      <alignment horizontal="center" vertical="top" wrapText="1"/>
    </xf>
    <xf numFmtId="2" fontId="18" fillId="3" borderId="16" xfId="1" applyNumberFormat="1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center" wrapText="1"/>
    </xf>
    <xf numFmtId="0" fontId="8" fillId="0" borderId="32" xfId="8" applyBorder="1" applyAlignment="1">
      <alignment horizontal="center" vertical="center" wrapText="1"/>
    </xf>
    <xf numFmtId="0" fontId="8" fillId="0" borderId="33" xfId="8" applyBorder="1" applyAlignment="1">
      <alignment horizontal="center" vertical="center" wrapText="1"/>
    </xf>
    <xf numFmtId="0" fontId="8" fillId="0" borderId="35" xfId="8" applyBorder="1" applyAlignment="1">
      <alignment horizontal="center" vertical="center" wrapText="1"/>
    </xf>
    <xf numFmtId="0" fontId="21" fillId="0" borderId="26" xfId="8" applyFont="1" applyBorder="1" applyAlignment="1">
      <alignment horizontal="left" vertical="center" wrapText="1"/>
    </xf>
    <xf numFmtId="0" fontId="21" fillId="0" borderId="15" xfId="8" applyFont="1" applyBorder="1" applyAlignment="1">
      <alignment horizontal="left" vertical="center" wrapText="1"/>
    </xf>
    <xf numFmtId="0" fontId="21" fillId="0" borderId="16" xfId="8" applyFont="1" applyBorder="1" applyAlignment="1">
      <alignment horizontal="left" vertical="center" wrapText="1"/>
    </xf>
    <xf numFmtId="0" fontId="21" fillId="0" borderId="36" xfId="8" applyFont="1" applyBorder="1" applyAlignment="1">
      <alignment horizontal="left" vertical="center" wrapText="1"/>
    </xf>
    <xf numFmtId="0" fontId="21" fillId="0" borderId="37" xfId="8" applyFont="1" applyBorder="1" applyAlignment="1">
      <alignment horizontal="left" vertical="center" wrapText="1"/>
    </xf>
    <xf numFmtId="0" fontId="21" fillId="0" borderId="44" xfId="8" applyFont="1" applyBorder="1" applyAlignment="1">
      <alignment horizontal="left" vertical="center" wrapText="1"/>
    </xf>
    <xf numFmtId="0" fontId="9" fillId="0" borderId="38" xfId="8" applyFont="1" applyBorder="1" applyAlignment="1">
      <alignment horizontal="center" vertical="center" wrapText="1"/>
    </xf>
    <xf numFmtId="0" fontId="9" fillId="0" borderId="20" xfId="8" applyFont="1" applyBorder="1" applyAlignment="1">
      <alignment horizontal="center" vertical="center" wrapText="1"/>
    </xf>
    <xf numFmtId="0" fontId="9" fillId="0" borderId="39" xfId="8" applyFont="1" applyBorder="1" applyAlignment="1">
      <alignment horizontal="center" vertical="center" wrapText="1"/>
    </xf>
    <xf numFmtId="0" fontId="9" fillId="0" borderId="40" xfId="8" applyFont="1" applyBorder="1" applyAlignment="1">
      <alignment horizontal="center" vertical="center" wrapText="1"/>
    </xf>
    <xf numFmtId="0" fontId="9" fillId="0" borderId="19" xfId="8" applyFont="1" applyBorder="1" applyAlignment="1">
      <alignment horizontal="center" vertical="center" wrapText="1"/>
    </xf>
    <xf numFmtId="0" fontId="9" fillId="0" borderId="41" xfId="8" applyFont="1" applyBorder="1" applyAlignment="1">
      <alignment horizontal="center" vertical="center" wrapText="1"/>
    </xf>
    <xf numFmtId="0" fontId="8" fillId="0" borderId="8" xfId="8" applyBorder="1" applyAlignment="1">
      <alignment horizontal="center"/>
    </xf>
    <xf numFmtId="0" fontId="8" fillId="0" borderId="9" xfId="8" applyBorder="1" applyAlignment="1">
      <alignment horizontal="center"/>
    </xf>
    <xf numFmtId="0" fontId="8" fillId="0" borderId="10" xfId="8" applyBorder="1" applyAlignment="1">
      <alignment horizontal="center"/>
    </xf>
    <xf numFmtId="0" fontId="8" fillId="0" borderId="2" xfId="8" applyBorder="1" applyAlignment="1">
      <alignment horizontal="center"/>
    </xf>
    <xf numFmtId="0" fontId="8" fillId="0" borderId="0" xfId="8" applyBorder="1" applyAlignment="1">
      <alignment horizontal="center"/>
    </xf>
    <xf numFmtId="0" fontId="8" fillId="0" borderId="7" xfId="8" applyBorder="1" applyAlignment="1">
      <alignment horizontal="center"/>
    </xf>
    <xf numFmtId="0" fontId="9" fillId="0" borderId="4" xfId="8" applyFont="1" applyBorder="1" applyAlignment="1">
      <alignment horizontal="center"/>
    </xf>
    <xf numFmtId="0" fontId="9" fillId="0" borderId="5" xfId="8" applyFont="1" applyBorder="1" applyAlignment="1">
      <alignment horizontal="center"/>
    </xf>
    <xf numFmtId="0" fontId="9" fillId="0" borderId="42" xfId="8" applyFont="1" applyBorder="1" applyAlignment="1">
      <alignment horizontal="center"/>
    </xf>
    <xf numFmtId="0" fontId="8" fillId="0" borderId="21" xfId="8" applyBorder="1" applyAlignment="1">
      <alignment horizontal="left" vertical="center" wrapText="1"/>
    </xf>
    <xf numFmtId="0" fontId="8" fillId="0" borderId="22" xfId="8" applyBorder="1" applyAlignment="1">
      <alignment horizontal="left" vertical="center" wrapText="1"/>
    </xf>
    <xf numFmtId="0" fontId="8" fillId="0" borderId="43" xfId="8" applyBorder="1" applyAlignment="1">
      <alignment horizontal="left" vertical="center" wrapText="1"/>
    </xf>
    <xf numFmtId="0" fontId="8" fillId="0" borderId="26" xfId="8" applyBorder="1" applyAlignment="1">
      <alignment horizontal="left" vertical="center" wrapText="1"/>
    </xf>
    <xf numFmtId="0" fontId="8" fillId="0" borderId="15" xfId="8" applyBorder="1" applyAlignment="1">
      <alignment horizontal="left" vertical="center" wrapText="1"/>
    </xf>
    <xf numFmtId="0" fontId="8" fillId="0" borderId="16" xfId="8" applyBorder="1" applyAlignment="1">
      <alignment horizontal="left" vertical="center" wrapText="1"/>
    </xf>
    <xf numFmtId="0" fontId="8" fillId="0" borderId="29" xfId="8" applyBorder="1" applyAlignment="1">
      <alignment horizontal="left" vertical="center" wrapText="1"/>
    </xf>
    <xf numFmtId="0" fontId="8" fillId="0" borderId="9" xfId="8" applyBorder="1"/>
    <xf numFmtId="0" fontId="8" fillId="0" borderId="10" xfId="8" applyBorder="1"/>
    <xf numFmtId="0" fontId="8" fillId="0" borderId="31" xfId="8" applyBorder="1"/>
    <xf numFmtId="0" fontId="8" fillId="0" borderId="12" xfId="8" applyBorder="1"/>
    <xf numFmtId="0" fontId="8" fillId="0" borderId="13" xfId="8" applyBorder="1"/>
    <xf numFmtId="0" fontId="10" fillId="3" borderId="2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8" fillId="0" borderId="45" xfId="8" applyBorder="1" applyAlignment="1">
      <alignment horizontal="center" vertical="center" wrapText="1"/>
    </xf>
    <xf numFmtId="0" fontId="8" fillId="0" borderId="46" xfId="8" applyBorder="1" applyAlignment="1">
      <alignment horizontal="center" vertical="center" wrapText="1"/>
    </xf>
  </cellXfs>
  <cellStyles count="19">
    <cellStyle name="Comma 2" xfId="9"/>
    <cellStyle name="Currency 2" xfId="17"/>
    <cellStyle name="Moeda" xfId="18" builtinId="4"/>
    <cellStyle name="Moeda 2" xfId="5"/>
    <cellStyle name="Moeda 2 2" xfId="11"/>
    <cellStyle name="Moeda 2 3" xfId="16"/>
    <cellStyle name="Normal" xfId="0" builtinId="0"/>
    <cellStyle name="Normal 2" xfId="2"/>
    <cellStyle name="Normal 2 4 3" xfId="8"/>
    <cellStyle name="Normal 3" xfId="3"/>
    <cellStyle name="Normal 3 2" xfId="7"/>
    <cellStyle name="Normal 3 2 2" xfId="12"/>
    <cellStyle name="Normal 3 2 3" xfId="15"/>
    <cellStyle name="Normal 4" xfId="4"/>
    <cellStyle name="Normal 4 2" xfId="10"/>
    <cellStyle name="Normal 4 3" xfId="14"/>
    <cellStyle name="Normal 5" xfId="6"/>
    <cellStyle name="Normal 6" xfId="13"/>
    <cellStyle name="Vírgula" xfId="1" builtinId="3"/>
  </cellStyles>
  <dxfs count="5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8"/>
      </font>
    </dxf>
    <dxf>
      <font>
        <b/>
        <i val="0"/>
        <condense val="0"/>
        <extend val="0"/>
        <color indexed="10"/>
      </font>
    </dxf>
    <dxf>
      <fill>
        <patternFill>
          <bgColor indexed="41"/>
        </patternFill>
      </fill>
    </dxf>
  </dxfs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19050</xdr:rowOff>
    </xdr:from>
    <xdr:to>
      <xdr:col>9</xdr:col>
      <xdr:colOff>476250</xdr:colOff>
      <xdr:row>10</xdr:row>
      <xdr:rowOff>152400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191000" y="523875"/>
          <a:ext cx="3524250" cy="942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142875</xdr:colOff>
      <xdr:row>7</xdr:row>
      <xdr:rowOff>0</xdr:rowOff>
    </xdr:from>
    <xdr:to>
      <xdr:col>9</xdr:col>
      <xdr:colOff>276225</xdr:colOff>
      <xdr:row>9</xdr:row>
      <xdr:rowOff>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828675"/>
          <a:ext cx="31813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11</xdr:row>
      <xdr:rowOff>9525</xdr:rowOff>
    </xdr:from>
    <xdr:to>
      <xdr:col>9</xdr:col>
      <xdr:colOff>409575</xdr:colOff>
      <xdr:row>14</xdr:row>
      <xdr:rowOff>114300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1485900"/>
          <a:ext cx="3352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11</xdr:row>
      <xdr:rowOff>0</xdr:rowOff>
    </xdr:from>
    <xdr:to>
      <xdr:col>3</xdr:col>
      <xdr:colOff>1333500</xdr:colOff>
      <xdr:row>20</xdr:row>
      <xdr:rowOff>38100</xdr:rowOff>
    </xdr:to>
    <xdr:pic>
      <xdr:nvPicPr>
        <xdr:cNvPr id="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476375"/>
          <a:ext cx="3857625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5</xdr:row>
      <xdr:rowOff>38100</xdr:rowOff>
    </xdr:from>
    <xdr:to>
      <xdr:col>3</xdr:col>
      <xdr:colOff>1333500</xdr:colOff>
      <xdr:row>11</xdr:row>
      <xdr:rowOff>0</xdr:rowOff>
    </xdr:to>
    <xdr:pic>
      <xdr:nvPicPr>
        <xdr:cNvPr id="6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542925"/>
          <a:ext cx="3829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SK-02\SINAPI%20ANTIGO\junho%202014\TABELA%20DE%20PRE&#199;OS%20COTADO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SK-02\PAC%20II\PEN2010\ETEs%20Padr&#227;oCorsan_MODIFICADA\ETE_5L\ESP_ORC\ETE%20COMPACTA%205%20ls%2012%2009%2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COMPOSI&#199;&#195;O%20ELETR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RESUMO"/>
      <sheetName val="FORNECEDORES"/>
      <sheetName val="Plan1"/>
    </sheetNames>
    <sheetDataSet>
      <sheetData sheetId="0" refreshError="1"/>
      <sheetData sheetId="1" refreshError="1">
        <row r="4">
          <cell r="A4" t="str">
            <v>-</v>
          </cell>
          <cell r="B4" t="str">
            <v>-</v>
          </cell>
          <cell r="C4" t="str">
            <v>-</v>
          </cell>
          <cell r="D4" t="str">
            <v>-</v>
          </cell>
        </row>
        <row r="5">
          <cell r="A5" t="str">
            <v>ABB</v>
          </cell>
          <cell r="C5" t="str">
            <v>(51) 3023-7894</v>
          </cell>
          <cell r="D5" t="str">
            <v>Wilmar Lobato</v>
          </cell>
        </row>
        <row r="6">
          <cell r="A6" t="str">
            <v>ABS</v>
          </cell>
          <cell r="C6" t="str">
            <v>(51) 4063-7311</v>
          </cell>
        </row>
        <row r="7">
          <cell r="A7" t="str">
            <v>AEROSAN</v>
          </cell>
          <cell r="B7" t="str">
            <v>05.275.285/0001-97</v>
          </cell>
          <cell r="C7" t="str">
            <v>(51) 3059-3009</v>
          </cell>
          <cell r="D7" t="str">
            <v>Adilson Bopsin</v>
          </cell>
        </row>
        <row r="8">
          <cell r="A8" t="str">
            <v>AFTER</v>
          </cell>
          <cell r="B8" t="str">
            <v>03.992.516/0001-58</v>
          </cell>
          <cell r="C8" t="str">
            <v>(11) 3832-2190</v>
          </cell>
          <cell r="D8" t="str">
            <v>Vanessa</v>
          </cell>
        </row>
        <row r="9">
          <cell r="A9" t="str">
            <v>AGETEC</v>
          </cell>
          <cell r="B9" t="str">
            <v>01.520.686/0001-04</v>
          </cell>
          <cell r="C9" t="str">
            <v>(48) 3346-9376</v>
          </cell>
        </row>
        <row r="10">
          <cell r="A10" t="str">
            <v>AGROBOMBAS INDÚSTRIA E COMÉRCIO</v>
          </cell>
          <cell r="B10" t="str">
            <v>01.501.343/0001-00</v>
          </cell>
          <cell r="C10" t="str">
            <v>(51) 3453-6362</v>
          </cell>
          <cell r="D10" t="str">
            <v>Vilmar Ratzmann</v>
          </cell>
        </row>
        <row r="11">
          <cell r="A11" t="str">
            <v>ALEA</v>
          </cell>
          <cell r="B11" t="str">
            <v>65.228.694/0001-64</v>
          </cell>
          <cell r="C11" t="str">
            <v>(51) 3051-2960</v>
          </cell>
          <cell r="D11" t="str">
            <v>Milene</v>
          </cell>
        </row>
        <row r="12">
          <cell r="A12" t="str">
            <v>ALFA LAVAL</v>
          </cell>
          <cell r="B12" t="str">
            <v>43.474.212/0001-13</v>
          </cell>
          <cell r="C12" t="str">
            <v>(11) 5188-6120 e (11) 97250-6092</v>
          </cell>
          <cell r="D12" t="str">
            <v>Marcelo Carvalho Ferreira</v>
          </cell>
        </row>
        <row r="13">
          <cell r="A13" t="str">
            <v xml:space="preserve">ALFATRONIC </v>
          </cell>
          <cell r="B13" t="str">
            <v>93.553.881/0001-59</v>
          </cell>
          <cell r="C13" t="str">
            <v>(54) 2992-1350</v>
          </cell>
        </row>
        <row r="14">
          <cell r="A14" t="str">
            <v>ALUMINORTE</v>
          </cell>
          <cell r="B14" t="str">
            <v xml:space="preserve">08.221.949/0001-23 </v>
          </cell>
          <cell r="C14" t="str">
            <v>(51) 3264-0971</v>
          </cell>
          <cell r="D14" t="str">
            <v>Humberto</v>
          </cell>
        </row>
        <row r="15">
          <cell r="A15" t="str">
            <v>AMADOSAN</v>
          </cell>
          <cell r="B15" t="str">
            <v>06.060.498/0002-45</v>
          </cell>
          <cell r="C15" t="str">
            <v>(67) 3348-1881</v>
          </cell>
          <cell r="D15" t="str">
            <v>Ricardo</v>
          </cell>
        </row>
        <row r="16">
          <cell r="A16" t="str">
            <v>AMANCO</v>
          </cell>
          <cell r="B16" t="str">
            <v>58.514.928/0001-74</v>
          </cell>
          <cell r="C16" t="str">
            <v>(11) 2126-2661</v>
          </cell>
          <cell r="D16" t="str">
            <v>Élbio Amaral Schuch</v>
          </cell>
        </row>
        <row r="17">
          <cell r="A17" t="str">
            <v>ANDRITZ</v>
          </cell>
          <cell r="B17" t="str">
            <v xml:space="preserve">06.349.916/0001-38 </v>
          </cell>
          <cell r="C17" t="str">
            <v>(47) 3387-9119</v>
          </cell>
          <cell r="D17" t="str">
            <v>Aline Cristina Biavath</v>
          </cell>
        </row>
        <row r="18">
          <cell r="A18" t="str">
            <v>ARI</v>
          </cell>
          <cell r="C18" t="str">
            <v>(11) 3782-0255</v>
          </cell>
          <cell r="D18" t="str">
            <v>Cristiane Mello</v>
          </cell>
        </row>
        <row r="19">
          <cell r="A19" t="str">
            <v>ARUVENTO</v>
          </cell>
          <cell r="C19" t="str">
            <v>(11) 4651-2122</v>
          </cell>
          <cell r="D19" t="str">
            <v>Cláudio Silva</v>
          </cell>
        </row>
        <row r="20">
          <cell r="A20" t="str">
            <v>ATERA</v>
          </cell>
          <cell r="B20" t="str">
            <v xml:space="preserve">39.040.597/0001-33 </v>
          </cell>
          <cell r="C20" t="str">
            <v>(11) 2272-2255</v>
          </cell>
          <cell r="D20" t="str">
            <v>Pâmela</v>
          </cell>
        </row>
        <row r="21">
          <cell r="A21" t="str">
            <v>AVK</v>
          </cell>
          <cell r="C21" t="str">
            <v>(19) 3936-5936</v>
          </cell>
          <cell r="D21" t="str">
            <v>Estevan Fernandes Lopes</v>
          </cell>
        </row>
        <row r="22">
          <cell r="A22" t="str">
            <v>BOMBAS BETO</v>
          </cell>
          <cell r="B22" t="str">
            <v>93.072.122/0002-55</v>
          </cell>
          <cell r="C22" t="str">
            <v>(51) 3587-5200</v>
          </cell>
          <cell r="D22" t="str">
            <v xml:space="preserve">Paulo Roberto Jacobsen </v>
          </cell>
        </row>
        <row r="23">
          <cell r="A23" t="str">
            <v>B&amp;F DIAS INSDÚSTRIA E COMÉRCIO L</v>
          </cell>
          <cell r="B23" t="str">
            <v>57.909.806/0001-14</v>
          </cell>
          <cell r="C23" t="str">
            <v>(19) 7826-0970</v>
          </cell>
          <cell r="D23" t="str">
            <v>Rodrigo Aranha</v>
          </cell>
        </row>
        <row r="24">
          <cell r="A24" t="str">
            <v>BOMBAS LEÃO</v>
          </cell>
          <cell r="B24" t="str">
            <v>54.940.533/0001-57</v>
          </cell>
          <cell r="C24" t="str">
            <v>(51) 9278-3240</v>
          </cell>
          <cell r="D24" t="str">
            <v>Leandro Azevedo Bobsin</v>
          </cell>
        </row>
        <row r="25">
          <cell r="A25" t="str">
            <v>BVTO</v>
          </cell>
          <cell r="B25" t="str">
            <v>04.569.839/0001-04</v>
          </cell>
          <cell r="C25" t="str">
            <v xml:space="preserve"> (51) 3337-7000</v>
          </cell>
          <cell r="D25" t="str">
            <v>Eng° Fábio Zanatta</v>
          </cell>
        </row>
        <row r="26">
          <cell r="A26" t="str">
            <v>C. DOS FUSÍVEIS</v>
          </cell>
          <cell r="B26" t="str">
            <v>16.578.453/0001-30</v>
          </cell>
          <cell r="C26" t="str">
            <v>(11)3599-3031</v>
          </cell>
          <cell r="D26" t="str">
            <v>Rafael</v>
          </cell>
        </row>
        <row r="27">
          <cell r="A27" t="str">
            <v>CALLEVE</v>
          </cell>
          <cell r="B27" t="str">
            <v>93.277.275/0001-58</v>
          </cell>
          <cell r="C27" t="str">
            <v>(12) 3934-3967</v>
          </cell>
          <cell r="D27" t="str">
            <v>Fábio Oliveira</v>
          </cell>
        </row>
        <row r="28">
          <cell r="A28" t="str">
            <v xml:space="preserve">CARNEIRO </v>
          </cell>
          <cell r="B28" t="str">
            <v>93.277.275/0001-58</v>
          </cell>
          <cell r="C28" t="str">
            <v>(51) 3446-7305</v>
          </cell>
          <cell r="D28" t="str">
            <v>Jaime</v>
          </cell>
        </row>
        <row r="29">
          <cell r="A29" t="str">
            <v>CIGAME</v>
          </cell>
          <cell r="B29" t="str">
            <v>09.721.504/0001-75</v>
          </cell>
          <cell r="C29" t="str">
            <v>(51) 3356-5556</v>
          </cell>
          <cell r="D29" t="str">
            <v>LEANDRO ROSA</v>
          </cell>
        </row>
        <row r="30">
          <cell r="A30" t="str">
            <v>CIRIEX-ABUS</v>
          </cell>
          <cell r="B30" t="str">
            <v>94.928.959/0001-35</v>
          </cell>
          <cell r="C30" t="str">
            <v>(51) 3511-2900</v>
          </cell>
          <cell r="D30" t="str">
            <v>Odilon</v>
          </cell>
        </row>
        <row r="31">
          <cell r="A31" t="str">
            <v>COMERCIAL DO SUL</v>
          </cell>
          <cell r="B31" t="str">
            <v>13.993.543/0001-07</v>
          </cell>
          <cell r="C31" t="str">
            <v>(11) 2379-9873</v>
          </cell>
          <cell r="D31" t="str">
            <v>Moacir</v>
          </cell>
        </row>
        <row r="32">
          <cell r="A32" t="str">
            <v>COMPASSO</v>
          </cell>
          <cell r="B32" t="str">
            <v>92.960.905/0001-21</v>
          </cell>
          <cell r="C32" t="str">
            <v>(51) 3336-6167</v>
          </cell>
          <cell r="D32" t="str">
            <v>Moacir</v>
          </cell>
        </row>
        <row r="33">
          <cell r="A33" t="str">
            <v>COMPREINÓX</v>
          </cell>
          <cell r="C33" t="str">
            <v>(11) 4785-2722</v>
          </cell>
          <cell r="D33" t="str">
            <v>Andres Forghieri</v>
          </cell>
        </row>
        <row r="34">
          <cell r="A34" t="str">
            <v>CONAUT</v>
          </cell>
          <cell r="B34" t="str">
            <v>00.149.209/0001-11</v>
          </cell>
          <cell r="C34" t="str">
            <v>(11) 4785-2722</v>
          </cell>
          <cell r="D34" t="str">
            <v>Andres Forghieri</v>
          </cell>
        </row>
        <row r="35">
          <cell r="A35" t="str">
            <v>CONCRETOS DO SUL</v>
          </cell>
          <cell r="B35" t="str">
            <v>00.149.209/0001-11</v>
          </cell>
          <cell r="C35" t="str">
            <v>(51) 3568-0947</v>
          </cell>
          <cell r="D35" t="str">
            <v>Frederico Flavio Roese</v>
          </cell>
        </row>
        <row r="36">
          <cell r="A36" t="str">
            <v>CONSTRUSINOS</v>
          </cell>
          <cell r="B36" t="str">
            <v>91.852.087/0001-80</v>
          </cell>
          <cell r="C36" t="str">
            <v>(51) 3588-5674</v>
          </cell>
          <cell r="D36" t="str">
            <v>Luciano</v>
          </cell>
        </row>
        <row r="37">
          <cell r="A37" t="str">
            <v>CONTTEX</v>
          </cell>
          <cell r="B37" t="str">
            <v>04.820.434/0001-50</v>
          </cell>
          <cell r="C37" t="str">
            <v xml:space="preserve">(51) 9700-4900 </v>
          </cell>
          <cell r="D37" t="str">
            <v>Marcelo Posser</v>
          </cell>
        </row>
        <row r="38">
          <cell r="A38" t="str">
            <v>CORMEN</v>
          </cell>
          <cell r="B38" t="str">
            <v>22.720.429/001-96</v>
          </cell>
          <cell r="C38" t="str">
            <v>(31) 3464-2980</v>
          </cell>
          <cell r="D38" t="str">
            <v>Arianne Fernandez</v>
          </cell>
        </row>
        <row r="39">
          <cell r="A39" t="str">
            <v>CORR PLASTIK</v>
          </cell>
          <cell r="B39" t="str">
            <v>67.731.091/0001-06</v>
          </cell>
          <cell r="C39" t="str">
            <v>(11) 4529-1500</v>
          </cell>
          <cell r="D39" t="str">
            <v>Arianne Fernandez</v>
          </cell>
        </row>
        <row r="40">
          <cell r="A40" t="str">
            <v>COVESUL</v>
          </cell>
          <cell r="B40" t="str">
            <v>93.014.470/0001-95</v>
          </cell>
          <cell r="C40" t="str">
            <v>(51) 3340-1020</v>
          </cell>
          <cell r="D40" t="str">
            <v>Deneson Neri Gorges</v>
          </cell>
        </row>
        <row r="41">
          <cell r="A41" t="str">
            <v>CROÁCIA</v>
          </cell>
          <cell r="B41" t="str">
            <v>77.964.484/0001-13</v>
          </cell>
          <cell r="C41" t="str">
            <v>(41) 3286-4000</v>
          </cell>
          <cell r="D41" t="str">
            <v>Deneson Neri Gorges</v>
          </cell>
        </row>
        <row r="42">
          <cell r="A42" t="str">
            <v>D'AGOSTINI</v>
          </cell>
          <cell r="B42" t="str">
            <v>01.534.826/0001-01</v>
          </cell>
          <cell r="C42" t="str">
            <v>(51) 3382-1400</v>
          </cell>
          <cell r="D42" t="str">
            <v>EDUARDO</v>
          </cell>
        </row>
        <row r="43">
          <cell r="A43" t="str">
            <v>DALPIAZ</v>
          </cell>
          <cell r="C43" t="str">
            <v>(51) 3488-4410</v>
          </cell>
          <cell r="D43" t="str">
            <v>Lucas de M. Dalpiaz</v>
          </cell>
        </row>
        <row r="44">
          <cell r="A44" t="str">
            <v>DEMUTH</v>
          </cell>
          <cell r="B44" t="str">
            <v>11.213.835/0001-46</v>
          </cell>
          <cell r="C44" t="str">
            <v>(51) 8152-9102</v>
          </cell>
          <cell r="D44" t="str">
            <v>Rommel Toscan</v>
          </cell>
        </row>
        <row r="45">
          <cell r="A45" t="str">
            <v>EAUX</v>
          </cell>
          <cell r="B45" t="str">
            <v>11.213.835/0001-46</v>
          </cell>
          <cell r="C45" t="str">
            <v>(51) 8152-9102</v>
          </cell>
          <cell r="D45" t="str">
            <v>Rommel Toscan</v>
          </cell>
        </row>
        <row r="46">
          <cell r="A46" t="str">
            <v>EBARA</v>
          </cell>
          <cell r="B46" t="str">
            <v>46.138.319/0001-89</v>
          </cell>
          <cell r="C46" t="str">
            <v>(14) 4009-0014</v>
          </cell>
          <cell r="D46" t="str">
            <v>Marcos Kendi</v>
          </cell>
        </row>
        <row r="47">
          <cell r="A47" t="str">
            <v>EBEL</v>
          </cell>
          <cell r="C47" t="str">
            <v>(11) 4444-5789</v>
          </cell>
          <cell r="D47" t="str">
            <v>Luiz Alberto</v>
          </cell>
        </row>
        <row r="48">
          <cell r="A48" t="str">
            <v>ECOMAC</v>
          </cell>
          <cell r="B48" t="str">
            <v>52.469.558/0001-14</v>
          </cell>
          <cell r="C48" t="str">
            <v>(11) 4444-5789</v>
          </cell>
          <cell r="D48" t="str">
            <v>Luiz Alberto</v>
          </cell>
        </row>
        <row r="49">
          <cell r="A49" t="str">
            <v>ECOSAN</v>
          </cell>
          <cell r="B49" t="str">
            <v>52.469.558/0001-14</v>
          </cell>
          <cell r="C49" t="str">
            <v>(11) 3468-3825 e (11) 96470-6523</v>
          </cell>
          <cell r="D49" t="str">
            <v>Felipe Ferro de Morais</v>
          </cell>
        </row>
        <row r="50">
          <cell r="A50" t="str">
            <v>ELÉTRICA UNIÃO</v>
          </cell>
          <cell r="B50" t="str">
            <v>10.782.228/0001-34</v>
          </cell>
          <cell r="C50" t="str">
            <v>(11) 4043-8900</v>
          </cell>
          <cell r="D50" t="str">
            <v>Matias Bono</v>
          </cell>
        </row>
        <row r="51">
          <cell r="A51" t="str">
            <v>ELETROMAX</v>
          </cell>
          <cell r="B51" t="str">
            <v>01.297.028/0001-03</v>
          </cell>
          <cell r="C51" t="str">
            <v>(51) 3475-4700</v>
          </cell>
          <cell r="D51" t="str">
            <v>Matias Bono</v>
          </cell>
        </row>
        <row r="52">
          <cell r="A52" t="str">
            <v>ENMAC</v>
          </cell>
          <cell r="B52" t="str">
            <v>04.666.044/0001-06</v>
          </cell>
          <cell r="C52" t="str">
            <v>(11) 2489-5200</v>
          </cell>
          <cell r="D52" t="str">
            <v>Fabricio Menezes</v>
          </cell>
        </row>
        <row r="53">
          <cell r="A53" t="str">
            <v>ENSELLI</v>
          </cell>
          <cell r="B53" t="str">
            <v>19.073.527/0001-74</v>
          </cell>
          <cell r="C53" t="str">
            <v>(31) 3771-3310</v>
          </cell>
        </row>
        <row r="54">
          <cell r="A54" t="str">
            <v>ENVIROQUIP</v>
          </cell>
          <cell r="C54" t="str">
            <v>51 33663301</v>
          </cell>
          <cell r="D54" t="str">
            <v>Saulo Borella</v>
          </cell>
        </row>
        <row r="55">
          <cell r="A55" t="str">
            <v>ESTAQ</v>
          </cell>
          <cell r="C55" t="str">
            <v>(51) 3366-3301</v>
          </cell>
          <cell r="D55" t="str">
            <v>Saulo Borella</v>
          </cell>
        </row>
        <row r="56">
          <cell r="A56" t="str">
            <v>ESTRELAÇO</v>
          </cell>
          <cell r="B56" t="str">
            <v>02.307.936/0001-95</v>
          </cell>
          <cell r="C56" t="str">
            <v>(21) 3043-6363</v>
          </cell>
          <cell r="D56" t="str">
            <v>Rodrigo Ferreira Ligão</v>
          </cell>
        </row>
        <row r="57">
          <cell r="A57" t="str">
            <v>FAÉ</v>
          </cell>
          <cell r="B57" t="str">
            <v>02.307.936/0001-95</v>
          </cell>
          <cell r="C57" t="str">
            <v>(49) 3555-3543</v>
          </cell>
          <cell r="D57" t="str">
            <v>André Sulzbach</v>
          </cell>
        </row>
        <row r="58">
          <cell r="A58" t="str">
            <v>FANABOR</v>
          </cell>
          <cell r="B58" t="str">
            <v>00.771.598/0001-12</v>
          </cell>
          <cell r="C58" t="str">
            <v>(51) 3275-9800</v>
          </cell>
          <cell r="D58" t="str">
            <v>André Sulzbach</v>
          </cell>
        </row>
        <row r="59">
          <cell r="A59" t="str">
            <v>FAST ADB</v>
          </cell>
          <cell r="B59" t="str">
            <v>00.771.598/0001-12</v>
          </cell>
          <cell r="C59" t="str">
            <v>(49) 3555-7266</v>
          </cell>
          <cell r="D59" t="str">
            <v>Luciana Cadorin</v>
          </cell>
        </row>
        <row r="60">
          <cell r="A60" t="str">
            <v>FESQ</v>
          </cell>
          <cell r="C60" t="str">
            <v>(51) 3322-1158</v>
          </cell>
          <cell r="D60" t="str">
            <v>Edison Nunes</v>
          </cell>
        </row>
        <row r="61">
          <cell r="A61" t="str">
            <v>FGS</v>
          </cell>
          <cell r="B61" t="str">
            <v>20.688.495/0001-09</v>
          </cell>
          <cell r="C61" t="str">
            <v>(11) 4617-8026</v>
          </cell>
          <cell r="D61" t="str">
            <v>Liliane Alves</v>
          </cell>
        </row>
        <row r="62">
          <cell r="A62" t="str">
            <v>FIBRAV</v>
          </cell>
          <cell r="B62" t="str">
            <v>20.688.495/0001-09</v>
          </cell>
          <cell r="C62" t="str">
            <v>(35) 8825-4114</v>
          </cell>
          <cell r="D62" t="str">
            <v>Jackson de Biaso</v>
          </cell>
        </row>
        <row r="63">
          <cell r="A63" t="str">
            <v>FILTRANDO</v>
          </cell>
          <cell r="B63" t="str">
            <v>03.971.113/0001-22</v>
          </cell>
          <cell r="C63" t="str">
            <v>(11) 2345-5890</v>
          </cell>
          <cell r="D63" t="str">
            <v>Bruno Garcia</v>
          </cell>
        </row>
        <row r="64">
          <cell r="A64" t="str">
            <v xml:space="preserve">FKB INDÚSTRIA DE EQUIPAMENTOS </v>
          </cell>
          <cell r="B64" t="str">
            <v>03.971.113/0001-22</v>
          </cell>
          <cell r="C64" t="str">
            <v>(11) 2345-5890</v>
          </cell>
          <cell r="D64" t="str">
            <v>Bruno Garcia</v>
          </cell>
        </row>
        <row r="65">
          <cell r="A65" t="str">
            <v>FLYGT</v>
          </cell>
          <cell r="B65" t="str">
            <v>Indicar a Portobombas</v>
          </cell>
          <cell r="C65" t="str">
            <v>Indicar a Portobombas</v>
          </cell>
          <cell r="D65" t="str">
            <v>Indicar a Portobombas</v>
          </cell>
        </row>
        <row r="66">
          <cell r="A66" t="str">
            <v>FRISKE</v>
          </cell>
          <cell r="C66" t="str">
            <v>51 33370446</v>
          </cell>
          <cell r="D66" t="str">
            <v>Newton Quites</v>
          </cell>
        </row>
        <row r="67">
          <cell r="A67" t="str">
            <v>FUNDASOLOS</v>
          </cell>
          <cell r="B67" t="str">
            <v>93.189.694/0002-19</v>
          </cell>
          <cell r="C67" t="str">
            <v>51 33370446</v>
          </cell>
          <cell r="D67" t="str">
            <v>Newton Quites</v>
          </cell>
        </row>
        <row r="68">
          <cell r="A68" t="str">
            <v>GEREMIA</v>
          </cell>
          <cell r="B68" t="str">
            <v>93.189.694/0002-19</v>
          </cell>
          <cell r="C68" t="str">
            <v>51 35798401</v>
          </cell>
          <cell r="D68" t="str">
            <v>Alexander Maciel</v>
          </cell>
        </row>
        <row r="69">
          <cell r="A69" t="str">
            <v>Glass Ind. e Com. de Bombas Centrifugas e Equip. Ltda</v>
          </cell>
          <cell r="B69" t="str">
            <v>60.414.596/0001-06</v>
          </cell>
          <cell r="C69" t="str">
            <v>(11) 4746-5730</v>
          </cell>
          <cell r="D69" t="str">
            <v>Eng. Paulo Silas Gonçalves Junior</v>
          </cell>
        </row>
        <row r="70">
          <cell r="A70" t="str">
            <v>GOOD STEEL</v>
          </cell>
          <cell r="B70" t="str">
            <v>03.620.220/0001-06</v>
          </cell>
          <cell r="C70" t="str">
            <v>19 34541222</v>
          </cell>
          <cell r="D70" t="str">
            <v>Heloize Lima</v>
          </cell>
        </row>
        <row r="71">
          <cell r="A71" t="str">
            <v>GRATT</v>
          </cell>
          <cell r="B71" t="str">
            <v>03.620.220/0001-06</v>
          </cell>
          <cell r="C71" t="str">
            <v>(49) 3555-8500</v>
          </cell>
          <cell r="D71" t="str">
            <v>Everton Gratt</v>
          </cell>
        </row>
        <row r="72">
          <cell r="A72" t="str">
            <v>GUSAFER</v>
          </cell>
          <cell r="B72" t="str">
            <v>09.459.544/0001-90</v>
          </cell>
          <cell r="C72" t="str">
            <v>(11) 2101-8141</v>
          </cell>
          <cell r="D72" t="str">
            <v>Erick Lamounier de Moraes</v>
          </cell>
        </row>
        <row r="73">
          <cell r="A73" t="str">
            <v>HELITECH</v>
          </cell>
          <cell r="B73" t="str">
            <v>02.577.412/0001-14</v>
          </cell>
          <cell r="C73" t="str">
            <v>(51) 3588-0452</v>
          </cell>
          <cell r="D73" t="str">
            <v>Alexander Maciel</v>
          </cell>
        </row>
        <row r="74">
          <cell r="A74" t="str">
            <v>HIDRAUMASTER</v>
          </cell>
          <cell r="B74" t="str">
            <v>02.577.412/0001-14</v>
          </cell>
          <cell r="C74" t="str">
            <v>(51) 3343-3336</v>
          </cell>
          <cell r="D74" t="str">
            <v>Luis Portil</v>
          </cell>
        </row>
        <row r="75">
          <cell r="A75" t="str">
            <v>HIDRAUSFER</v>
          </cell>
          <cell r="C75" t="str">
            <v>(19) 3289-3031</v>
          </cell>
          <cell r="D75" t="str">
            <v>Felipe Almeida</v>
          </cell>
        </row>
        <row r="76">
          <cell r="A76" t="str">
            <v>HIDROCONEX</v>
          </cell>
          <cell r="B76" t="str">
            <v>07.609.873/0001-45</v>
          </cell>
          <cell r="C76" t="str">
            <v>(51) 3337-9791</v>
          </cell>
          <cell r="D76" t="str">
            <v>www.hidroconex.com</v>
          </cell>
        </row>
        <row r="77">
          <cell r="A77" t="str">
            <v xml:space="preserve">HYDROBALLS DO BRASIL </v>
          </cell>
          <cell r="B77" t="str">
            <v>07.609.873/0001-45</v>
          </cell>
          <cell r="C77" t="str">
            <v>(49) 9931-6327 e (49) 3521-3711</v>
          </cell>
          <cell r="D77" t="str">
            <v>Renato Groth</v>
          </cell>
        </row>
        <row r="78">
          <cell r="A78" t="str">
            <v>HYDROSTEC TECNOLOGIA E EQUIPAMENTOS</v>
          </cell>
          <cell r="B78" t="str">
            <v>08.874.534/0001-59</v>
          </cell>
          <cell r="C78" t="str">
            <v>(12) 3608-2700</v>
          </cell>
          <cell r="D78" t="str">
            <v>Marcos José M. Gomes</v>
          </cell>
        </row>
        <row r="79">
          <cell r="A79" t="str">
            <v>ICTEL</v>
          </cell>
          <cell r="B79" t="str">
            <v>04.080.410/0001-03</v>
          </cell>
          <cell r="C79" t="str">
            <v>(51) 3471-4746</v>
          </cell>
          <cell r="D79" t="str">
            <v>Inácio</v>
          </cell>
        </row>
        <row r="80">
          <cell r="A80" t="str">
            <v>IFG</v>
          </cell>
          <cell r="B80" t="str">
            <v>04.080.410/0001-03</v>
          </cell>
          <cell r="C80" t="str">
            <v>(51) 3488-2565</v>
          </cell>
          <cell r="D80" t="str">
            <v>Inácio</v>
          </cell>
        </row>
        <row r="81">
          <cell r="A81" t="str">
            <v>INJETRONIC</v>
          </cell>
          <cell r="B81" t="str">
            <v>68.390.541/0001-07</v>
          </cell>
          <cell r="C81" t="str">
            <v>(19) 3828-9889</v>
          </cell>
          <cell r="D81" t="str">
            <v>Rosana Shimada</v>
          </cell>
        </row>
        <row r="82">
          <cell r="A82" t="str">
            <v xml:space="preserve">INTERATIVA INDÚSTRIA COMÉRCIO E REPRESENTAÇÕES  </v>
          </cell>
          <cell r="B82" t="str">
            <v>68.390.541/0001-07</v>
          </cell>
          <cell r="C82" t="str">
            <v>(15) 3235-9500</v>
          </cell>
          <cell r="D82" t="str">
            <v>Erick Barros</v>
          </cell>
        </row>
        <row r="83">
          <cell r="A83" t="str">
            <v>ISOVAL</v>
          </cell>
          <cell r="C83" t="str">
            <v xml:space="preserve">(11) 2241-1269 </v>
          </cell>
          <cell r="D83" t="str">
            <v>VANDERLEI S. LIMA</v>
          </cell>
        </row>
        <row r="84">
          <cell r="A84" t="str">
            <v>IVO PENZ</v>
          </cell>
          <cell r="C84" t="str">
            <v>(51) 3343-1122</v>
          </cell>
          <cell r="D84" t="str">
            <v>ALEXANDRE</v>
          </cell>
        </row>
        <row r="85">
          <cell r="A85" t="str">
            <v>JG CAIXAS</v>
          </cell>
          <cell r="B85" t="str">
            <v>43.283.811/0023-65</v>
          </cell>
          <cell r="C85" t="str">
            <v xml:space="preserve">(11) 4026-5044   </v>
          </cell>
          <cell r="D85" t="str">
            <v>Anderson Santiago</v>
          </cell>
        </row>
        <row r="86">
          <cell r="A86" t="str">
            <v>KALUNGA</v>
          </cell>
          <cell r="B86" t="str">
            <v>43.283.811/0023-65</v>
          </cell>
          <cell r="C86" t="str">
            <v>(11) 3347-7000</v>
          </cell>
          <cell r="D86" t="str">
            <v>Fernanda França</v>
          </cell>
        </row>
        <row r="87">
          <cell r="A87" t="str">
            <v>KSB</v>
          </cell>
          <cell r="B87" t="str">
            <v>60.680.873/0001-14</v>
          </cell>
          <cell r="C87" t="str">
            <v>(11) 4596-8747 e (11) 4596-8707</v>
          </cell>
          <cell r="D87" t="str">
            <v>Ângelo Tonielo</v>
          </cell>
        </row>
        <row r="88">
          <cell r="A88" t="str">
            <v>LINDNER TECHNO SYSTEMS</v>
          </cell>
          <cell r="B88" t="str">
            <v>03.852.406/0001-90</v>
          </cell>
          <cell r="C88" t="str">
            <v>(49) 3551-9221 e (49) 3522-0211</v>
          </cell>
          <cell r="D88" t="str">
            <v>Chaline Sadowski</v>
          </cell>
        </row>
        <row r="89">
          <cell r="A89" t="str">
            <v>LINHA VIVA</v>
          </cell>
          <cell r="B89" t="str">
            <v>05.270.621/0001-09</v>
          </cell>
          <cell r="C89" t="str">
            <v>(51) 3453-2333</v>
          </cell>
        </row>
        <row r="90">
          <cell r="A90" t="str">
            <v>MADEL</v>
          </cell>
          <cell r="C90" t="str">
            <v>51 30292162</v>
          </cell>
        </row>
        <row r="91">
          <cell r="A91" t="str">
            <v>MADRID</v>
          </cell>
          <cell r="B91" t="str">
            <v>92.723.881/0001-97</v>
          </cell>
          <cell r="C91" t="str">
            <v>(54) 3343-1722</v>
          </cell>
        </row>
        <row r="92">
          <cell r="A92" t="str">
            <v>MADETAL</v>
          </cell>
          <cell r="B92" t="str">
            <v>92.965.524/0001-35</v>
          </cell>
          <cell r="C92" t="str">
            <v>(51) 3029-2162</v>
          </cell>
          <cell r="D92" t="str">
            <v>Rafael/Jadir</v>
          </cell>
        </row>
        <row r="93">
          <cell r="A93" t="str">
            <v>MAQ GUTIERREZ</v>
          </cell>
          <cell r="B93" t="str">
            <v>08.692.098/0001-05</v>
          </cell>
          <cell r="C93" t="str">
            <v>(11) 2717-2532</v>
          </cell>
          <cell r="D93" t="str">
            <v>Adriano Mota</v>
          </cell>
        </row>
        <row r="94">
          <cell r="A94" t="str">
            <v xml:space="preserve">MAQUIMOTOR COMERCIAL E TÉCNICA </v>
          </cell>
          <cell r="B94" t="str">
            <v>92.965.524/0001-35</v>
          </cell>
          <cell r="C94" t="str">
            <v>(51) 2121-5500</v>
          </cell>
          <cell r="D94" t="str">
            <v>Rafael/Jadir</v>
          </cell>
        </row>
        <row r="95">
          <cell r="A95" t="str">
            <v>MARKAFER</v>
          </cell>
          <cell r="B95" t="str">
            <v>05.086.085/0001-96</v>
          </cell>
          <cell r="C95" t="str">
            <v>(11) 3832-2190</v>
          </cell>
          <cell r="D95" t="str">
            <v>Adriano Mota</v>
          </cell>
        </row>
        <row r="96">
          <cell r="A96" t="str">
            <v>METALESTRUTURAL</v>
          </cell>
          <cell r="B96" t="str">
            <v>09.385.926/0001-17</v>
          </cell>
          <cell r="C96" t="str">
            <v>(54) 3464-7033</v>
          </cell>
          <cell r="D96" t="str">
            <v>Site</v>
          </cell>
        </row>
        <row r="97">
          <cell r="A97" t="str">
            <v>METALTRON</v>
          </cell>
          <cell r="B97" t="str">
            <v>05.086.085/0001-96</v>
          </cell>
          <cell r="C97" t="str">
            <v>(41) 3286-8127</v>
          </cell>
          <cell r="D97" t="str">
            <v>Vanessa Oliveira</v>
          </cell>
        </row>
        <row r="98">
          <cell r="A98" t="str">
            <v>METALVILLE</v>
          </cell>
          <cell r="B98" t="str">
            <v>00.639.844/0001-87</v>
          </cell>
          <cell r="C98" t="str">
            <v>(47) 3437-0808</v>
          </cell>
          <cell r="D98" t="str">
            <v>Rinaldo Valim</v>
          </cell>
        </row>
        <row r="99">
          <cell r="A99" t="str">
            <v>MOLLYN COMÉRCIO &amp; EQUIPAMENTOS INDUSTRIAIS</v>
          </cell>
          <cell r="B99" t="str">
            <v>01.872.460/0001-72</v>
          </cell>
          <cell r="C99" t="str">
            <v>(11) 4614-3043</v>
          </cell>
          <cell r="D99" t="str">
            <v>Vanessa Oliveira</v>
          </cell>
        </row>
        <row r="100">
          <cell r="A100" t="str">
            <v>MULTHIDRO</v>
          </cell>
          <cell r="B100" t="str">
            <v>00.639.844/0001-87</v>
          </cell>
          <cell r="C100" t="str">
            <v>(11) 2082-9800</v>
          </cell>
          <cell r="D100" t="str">
            <v>Leony</v>
          </cell>
        </row>
        <row r="101">
          <cell r="A101" t="str">
            <v>MUTTER</v>
          </cell>
          <cell r="B101" t="str">
            <v>64.004.492/0001-76</v>
          </cell>
          <cell r="C101" t="str">
            <v>(19) 3589-1220</v>
          </cell>
          <cell r="D101" t="str">
            <v>Antonio Paulo Schmidt</v>
          </cell>
        </row>
        <row r="102">
          <cell r="A102" t="str">
            <v>NACIONALSTEEL</v>
          </cell>
          <cell r="C102" t="str">
            <v>(11) 4334-1894</v>
          </cell>
          <cell r="D102" t="str">
            <v>Eder Cassiano</v>
          </cell>
        </row>
        <row r="103">
          <cell r="A103" t="str">
            <v>NIÁGARA</v>
          </cell>
          <cell r="B103" t="str">
            <v>33.500.612/0003-64</v>
          </cell>
          <cell r="C103" t="str">
            <v>(51) 3362-8040</v>
          </cell>
          <cell r="D103" t="str">
            <v>Antonio Paulo Schmidt</v>
          </cell>
        </row>
        <row r="104">
          <cell r="A104" t="str">
            <v>NICOLL</v>
          </cell>
          <cell r="C104" t="str">
            <v>(41) 3208-1900</v>
          </cell>
          <cell r="D104" t="str">
            <v>Hebel Schneider Biton</v>
          </cell>
        </row>
        <row r="105">
          <cell r="A105" t="str">
            <v>NQ ENGENHARIA DE SOLOS E FUNDAÇÕES</v>
          </cell>
          <cell r="B105" t="str">
            <v>05.571.144/0001-11</v>
          </cell>
          <cell r="C105" t="str">
            <v>(51) 3366-3301</v>
          </cell>
          <cell r="D105" t="str">
            <v>Eng. Norton Quites</v>
          </cell>
        </row>
        <row r="106">
          <cell r="A106" t="str">
            <v>OTAM</v>
          </cell>
        </row>
        <row r="107">
          <cell r="A107" t="str">
            <v>OUVRAGE</v>
          </cell>
          <cell r="B107" t="str">
            <v>01.302.778/0001-18</v>
          </cell>
          <cell r="C107" t="str">
            <v>(11) 2082-9800</v>
          </cell>
          <cell r="D107" t="str">
            <v>Leony</v>
          </cell>
        </row>
        <row r="108">
          <cell r="A108" t="str">
            <v>PERCINOX</v>
          </cell>
        </row>
        <row r="109">
          <cell r="A109" t="str">
            <v>PIERALISI</v>
          </cell>
          <cell r="B109" t="str">
            <v>01.302.778/0001-18</v>
          </cell>
          <cell r="C109" t="str">
            <v>(19) 3948-5250 e (19) 3948-5257</v>
          </cell>
          <cell r="D109" t="str">
            <v>Eng. Luiz Ramos</v>
          </cell>
        </row>
        <row r="110">
          <cell r="A110" t="str">
            <v>PIPE ATACADISTA</v>
          </cell>
          <cell r="C110" t="str">
            <v>51 263400080</v>
          </cell>
          <cell r="D110" t="str">
            <v>Anésia Maria</v>
          </cell>
        </row>
        <row r="111">
          <cell r="A111" t="str">
            <v>PLASTUBOS</v>
          </cell>
          <cell r="B111" t="str">
            <v>05.533.866/0001-81</v>
          </cell>
          <cell r="C111" t="str">
            <v>(51) 3350-8878</v>
          </cell>
          <cell r="D111" t="str">
            <v>Ricardo</v>
          </cell>
        </row>
        <row r="112">
          <cell r="A112" t="str">
            <v>POLITEJO</v>
          </cell>
          <cell r="B112" t="str">
            <v>01.323.168/0001-09</v>
          </cell>
          <cell r="C112" t="str">
            <v>(51) 2634-00080</v>
          </cell>
          <cell r="D112" t="str">
            <v>Anésia Maria</v>
          </cell>
        </row>
        <row r="113">
          <cell r="A113" t="str">
            <v>PORTOBOMBAS</v>
          </cell>
          <cell r="B113" t="str">
            <v>05.533.866/0001-81</v>
          </cell>
          <cell r="C113" t="str">
            <v>(51) 3350-8878</v>
          </cell>
          <cell r="D113" t="str">
            <v>Ricardo</v>
          </cell>
        </row>
        <row r="114">
          <cell r="A114" t="str">
            <v>PORTOSERRA</v>
          </cell>
          <cell r="B114" t="str">
            <v>01.323.168/0001-09</v>
          </cell>
          <cell r="C114" t="str">
            <v>(54) 3273-1430</v>
          </cell>
          <cell r="D114" t="str">
            <v>Tamise C. Lima</v>
          </cell>
        </row>
        <row r="115">
          <cell r="A115" t="str">
            <v>POWER DRIVE</v>
          </cell>
          <cell r="B115" t="str">
            <v>12.912.055/0001-57</v>
          </cell>
          <cell r="C115" t="str">
            <v>(31) 3391-2852</v>
          </cell>
          <cell r="D115" t="str">
            <v>Pollyana Tavares</v>
          </cell>
        </row>
        <row r="116">
          <cell r="A116" t="str">
            <v>PRESS MAT</v>
          </cell>
          <cell r="B116" t="str">
            <v xml:space="preserve">82.662.958/0001-02 </v>
          </cell>
          <cell r="C116" t="str">
            <v>(11) 4534-7878</v>
          </cell>
          <cell r="D116" t="str">
            <v>Ivandel</v>
          </cell>
        </row>
        <row r="117">
          <cell r="A117" t="str">
            <v>PRÓ-ANÁLISE</v>
          </cell>
          <cell r="B117" t="str">
            <v>00.398.022/0001-51</v>
          </cell>
          <cell r="C117" t="str">
            <v>(51) 3326-2400</v>
          </cell>
          <cell r="D117" t="str">
            <v>Gabriele Sabrini Vaz</v>
          </cell>
        </row>
        <row r="118">
          <cell r="A118" t="str">
            <v>PROFITEK LTDA.</v>
          </cell>
          <cell r="B118" t="str">
            <v>04.815.541/0001-29</v>
          </cell>
          <cell r="C118" t="str">
            <v>(54) 3211-9109</v>
          </cell>
          <cell r="D118" t="str">
            <v>Vilson Quadros</v>
          </cell>
        </row>
        <row r="119">
          <cell r="A119" t="str">
            <v>PROHISA</v>
          </cell>
          <cell r="B119" t="str">
            <v>74.427.402/0001-03</v>
          </cell>
          <cell r="C119" t="str">
            <v>(19) 3229-6267</v>
          </cell>
          <cell r="D119" t="str">
            <v>Elza</v>
          </cell>
        </row>
        <row r="120">
          <cell r="A120" t="str">
            <v>PROMINENT</v>
          </cell>
          <cell r="B120" t="str">
            <v>56.850.589/0001-71</v>
          </cell>
          <cell r="C120" t="str">
            <v>(51) 8108-3299</v>
          </cell>
          <cell r="D120" t="str">
            <v>Richely Silvério Paes</v>
          </cell>
        </row>
        <row r="121">
          <cell r="A121" t="str">
            <v>PROTÁSIO BOX</v>
          </cell>
          <cell r="B121" t="str">
            <v>89.858.260/0001-06</v>
          </cell>
          <cell r="C121" t="str">
            <v>(51) 3334-0356</v>
          </cell>
          <cell r="D121" t="str">
            <v>site</v>
          </cell>
        </row>
        <row r="122">
          <cell r="A122" t="str">
            <v>PROVAC</v>
          </cell>
          <cell r="B122" t="str">
            <v>56.850.589/0001-71</v>
          </cell>
          <cell r="C122" t="str">
            <v>(13) 3235-2022 e (13) 3235-6744</v>
          </cell>
          <cell r="D122" t="str">
            <v>Daniel Rodrigues</v>
          </cell>
        </row>
        <row r="123">
          <cell r="A123" t="str">
            <v>PRYSMIAN</v>
          </cell>
          <cell r="B123" t="str">
            <v>61.150.751/0002-60</v>
          </cell>
          <cell r="C123" t="str">
            <v>(11) 4998-4155</v>
          </cell>
          <cell r="D123" t="str">
            <v>Site</v>
          </cell>
        </row>
        <row r="124">
          <cell r="A124" t="str">
            <v>REDIMIX</v>
          </cell>
          <cell r="B124" t="str">
            <v>03.585.432/0001-08</v>
          </cell>
          <cell r="C124" t="str">
            <v>(51) 9326-1117</v>
          </cell>
          <cell r="D124" t="str">
            <v>Roseno</v>
          </cell>
        </row>
        <row r="125">
          <cell r="A125" t="str">
            <v>REFORCE</v>
          </cell>
          <cell r="B125" t="str">
            <v>02.296.685/0001-30</v>
          </cell>
          <cell r="C125" t="str">
            <v>(48) 3548-0010</v>
          </cell>
          <cell r="D125" t="str">
            <v>Josi Carvalho</v>
          </cell>
        </row>
        <row r="126">
          <cell r="A126" t="str">
            <v>ROLEFLEX</v>
          </cell>
          <cell r="B126" t="str">
            <v>03.585.432/0001-08</v>
          </cell>
          <cell r="C126" t="str">
            <v>(51) 3568-1877</v>
          </cell>
          <cell r="D126" t="str">
            <v>Eduardo Baldo</v>
          </cell>
        </row>
        <row r="127">
          <cell r="A127" t="str">
            <v>SANECOMFIBRA</v>
          </cell>
          <cell r="B127" t="str">
            <v>82.743.287/0001-04</v>
          </cell>
          <cell r="C127" t="str">
            <v>(11) 4821-4098</v>
          </cell>
          <cell r="D127" t="str">
            <v>site</v>
          </cell>
        </row>
        <row r="128">
          <cell r="A128" t="str">
            <v>SANECON</v>
          </cell>
          <cell r="B128" t="str">
            <v>11.511.921/0001-35</v>
          </cell>
          <cell r="C128" t="str">
            <v>(19) 3269-6470 e (19) 3227-1578</v>
          </cell>
          <cell r="D128" t="str">
            <v>Audenira Paiva</v>
          </cell>
        </row>
        <row r="129">
          <cell r="A129" t="str">
            <v>SCHNEIDER</v>
          </cell>
          <cell r="B129" t="str">
            <v>82.743.287/0001-04</v>
          </cell>
          <cell r="C129" t="str">
            <v>(51) 2104-2850</v>
          </cell>
          <cell r="D129" t="str">
            <v>Paulo Ricardo Cardoso</v>
          </cell>
        </row>
        <row r="130">
          <cell r="A130" t="str">
            <v xml:space="preserve">SERKI FUNDAÇÕES </v>
          </cell>
          <cell r="B130" t="str">
            <v>90.144.338/0001-00</v>
          </cell>
          <cell r="C130" t="str">
            <v xml:space="preserve">(51) 3371-1022 </v>
          </cell>
          <cell r="D130" t="str">
            <v xml:space="preserve">Eng. Fernanda Stracke </v>
          </cell>
        </row>
        <row r="131">
          <cell r="A131" t="str">
            <v>SF SANEAMENTO</v>
          </cell>
          <cell r="B131" t="str">
            <v>03.123.885/0001-04</v>
          </cell>
          <cell r="C131" t="str">
            <v>(19) 3604-7323</v>
          </cell>
          <cell r="D131" t="str">
            <v>Fillip Otavio</v>
          </cell>
        </row>
        <row r="132">
          <cell r="A132" t="str">
            <v xml:space="preserve">SIA </v>
          </cell>
          <cell r="C132" t="str">
            <v>(51) 3375-3800</v>
          </cell>
          <cell r="D132" t="str">
            <v>Reginaldo Rocha</v>
          </cell>
        </row>
        <row r="133">
          <cell r="A133" t="str">
            <v>SIGMA TRATAMENTO DE ÁGUAS</v>
          </cell>
          <cell r="B133" t="str">
            <v>03.439.949/0001-80</v>
          </cell>
          <cell r="C133" t="str">
            <v>(11) 4056-6265</v>
          </cell>
          <cell r="D133" t="str">
            <v>Eng° André Luiz Camargo</v>
          </cell>
        </row>
        <row r="134">
          <cell r="A134" t="str">
            <v>SPV</v>
          </cell>
          <cell r="C134" t="str">
            <v>(11) 5521-7667</v>
          </cell>
          <cell r="D134" t="str">
            <v>Luiz Henrique Brighi</v>
          </cell>
        </row>
        <row r="135">
          <cell r="A135" t="str">
            <v>STAHL-TALHAS</v>
          </cell>
          <cell r="B135" t="str">
            <v>05.811.776/0001-05</v>
          </cell>
          <cell r="C135" t="str">
            <v>(51) 3533-1244</v>
          </cell>
          <cell r="D135" t="str">
            <v>Christian G. Lopes</v>
          </cell>
        </row>
        <row r="136">
          <cell r="A136" t="str">
            <v>START</v>
          </cell>
          <cell r="C136" t="str">
            <v>(51) 3217-4444</v>
          </cell>
          <cell r="D136" t="str">
            <v>Antonella</v>
          </cell>
        </row>
        <row r="137">
          <cell r="A137" t="str">
            <v>STRINGAL</v>
          </cell>
          <cell r="B137" t="str">
            <v>02.758.940/0001-70</v>
          </cell>
          <cell r="C137" t="str">
            <v>(11) 4347-9088</v>
          </cell>
          <cell r="D137" t="str">
            <v>Claudinéia Viesba de Araujo</v>
          </cell>
        </row>
        <row r="138">
          <cell r="A138" t="str">
            <v>SUPERMIX</v>
          </cell>
          <cell r="C138" t="str">
            <v>(51) 9880-4207</v>
          </cell>
          <cell r="D138" t="str">
            <v>Fernanda Kaminski</v>
          </cell>
        </row>
        <row r="139">
          <cell r="A139" t="str">
            <v>TECH COMPOSITES</v>
          </cell>
          <cell r="B139" t="str">
            <v>02.758.940/0001-70</v>
          </cell>
          <cell r="C139" t="str">
            <v>(42) 3532-3100</v>
          </cell>
          <cell r="D139" t="str">
            <v>Alex E. Wiedmer</v>
          </cell>
        </row>
        <row r="140">
          <cell r="A140" t="str">
            <v>TECNOSAN</v>
          </cell>
          <cell r="B140" t="str">
            <v>84.684.455/0001-51</v>
          </cell>
          <cell r="C140" t="str">
            <v>(47) 3327-2108</v>
          </cell>
          <cell r="D140" t="str">
            <v>Mário P. M Calliani Jr.</v>
          </cell>
        </row>
        <row r="141">
          <cell r="A141" t="str">
            <v>TETRALON</v>
          </cell>
          <cell r="B141" t="str">
            <v>53.945.507/0001-84</v>
          </cell>
          <cell r="C141" t="str">
            <v>(51) 3472-6043</v>
          </cell>
          <cell r="D141" t="str">
            <v>Rafael Gonçalves</v>
          </cell>
        </row>
        <row r="142">
          <cell r="A142" t="str">
            <v>TIGRE</v>
          </cell>
          <cell r="B142" t="str">
            <v>84.684.455/0001-51</v>
          </cell>
          <cell r="C142" t="str">
            <v>0800 7095800</v>
          </cell>
          <cell r="D142" t="str">
            <v>Edson Lopes</v>
          </cell>
        </row>
        <row r="143">
          <cell r="A143" t="str">
            <v>TREVO</v>
          </cell>
          <cell r="B143" t="str">
            <v>03.232.213/0001-37</v>
          </cell>
          <cell r="C143" t="str">
            <v>(51) 3561-1381</v>
          </cell>
          <cell r="D143" t="str">
            <v>Tiago</v>
          </cell>
        </row>
        <row r="144">
          <cell r="A144" t="str">
            <v>TROX DO BRASIL</v>
          </cell>
          <cell r="B144" t="str">
            <v>07.881.093/0001-72</v>
          </cell>
          <cell r="C144" t="str">
            <v>(11) 3037-3900</v>
          </cell>
          <cell r="D144" t="str">
            <v>Denycker Silva</v>
          </cell>
        </row>
        <row r="145">
          <cell r="A145" t="str">
            <v>TUBOZAN</v>
          </cell>
          <cell r="B145" t="str">
            <v>01.246.955/0001-59</v>
          </cell>
          <cell r="C145" t="str">
            <v>(48) 3435-8500</v>
          </cell>
          <cell r="D145" t="str">
            <v>Nádio</v>
          </cell>
        </row>
        <row r="146">
          <cell r="A146" t="str">
            <v>UNIÃO ELÉTRICA</v>
          </cell>
          <cell r="B146" t="str">
            <v>10.782.228/0001-34</v>
          </cell>
          <cell r="C146" t="str">
            <v>(11) 4043-8900</v>
          </cell>
          <cell r="D146" t="str">
            <v>Henrique Silva</v>
          </cell>
        </row>
        <row r="147">
          <cell r="A147" t="str">
            <v>VALCOMIX</v>
          </cell>
          <cell r="B147" t="str">
            <v>09.001.844/0001-21</v>
          </cell>
          <cell r="C147" t="str">
            <v>(11) 5523-0588</v>
          </cell>
          <cell r="D147" t="str">
            <v>Rafael Vieira</v>
          </cell>
        </row>
        <row r="148">
          <cell r="A148" t="str">
            <v>VALLOY</v>
          </cell>
          <cell r="B148" t="str">
            <v>00.324.942/0001-25</v>
          </cell>
          <cell r="C148" t="str">
            <v>(11) 2412-3002</v>
          </cell>
          <cell r="D148" t="str">
            <v>Elias</v>
          </cell>
        </row>
        <row r="149">
          <cell r="A149" t="str">
            <v>VAZFLUX</v>
          </cell>
          <cell r="B149" t="str">
            <v>11.792.484/0001-75</v>
          </cell>
          <cell r="C149" t="str">
            <v>(11) 9 9374-9376</v>
          </cell>
          <cell r="D149" t="str">
            <v>Roberto Silvestre</v>
          </cell>
        </row>
        <row r="150">
          <cell r="A150" t="str">
            <v>VERSÃO</v>
          </cell>
          <cell r="B150" t="str">
            <v>04.019.708/0001-45</v>
          </cell>
          <cell r="C150" t="str">
            <v>(51) 3276-7627</v>
          </cell>
          <cell r="D150" t="str">
            <v>Alexandre Folatre</v>
          </cell>
        </row>
        <row r="151">
          <cell r="A151" t="str">
            <v>VORTICE</v>
          </cell>
          <cell r="C151" t="str">
            <v>(51) 3041-1600</v>
          </cell>
          <cell r="D151" t="str">
            <v>Ródney Sulzbach Batista</v>
          </cell>
        </row>
        <row r="152">
          <cell r="A152" t="str">
            <v>WEG</v>
          </cell>
          <cell r="B152" t="str">
            <v>07.030.842/0001-35</v>
          </cell>
          <cell r="C152" t="str">
            <v>(51) 3222-7800</v>
          </cell>
          <cell r="D152" t="str">
            <v>Priscila Siqueira</v>
          </cell>
        </row>
        <row r="153">
          <cell r="A153" t="str">
            <v>WS CRANES</v>
          </cell>
          <cell r="B153" t="str">
            <v>07.030.842/0001-35</v>
          </cell>
          <cell r="C153" t="str">
            <v>(51) 3041-8800</v>
          </cell>
          <cell r="D153" t="str">
            <v>Thais Stelmach</v>
          </cell>
        </row>
        <row r="154">
          <cell r="A154" t="str">
            <v>XCEL</v>
          </cell>
          <cell r="C154" t="str">
            <v>(51) 3587-4259</v>
          </cell>
          <cell r="D154" t="str">
            <v>Claudio Melilo</v>
          </cell>
        </row>
        <row r="155">
          <cell r="A155" t="str">
            <v>WASSER LINK</v>
          </cell>
          <cell r="B155" t="str">
            <v>13.305.233/0001-44</v>
          </cell>
          <cell r="C155" t="str">
            <v>(11)  5581-0076 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CU - Resumo"/>
      <sheetName val="DCCU"/>
      <sheetName val="POB - Resumo"/>
      <sheetName val="POB"/>
      <sheetName val="PPU"/>
      <sheetName val="P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9">
          <cell r="B9" t="str">
            <v>01.00.00.00</v>
          </cell>
          <cell r="C9" t="str">
            <v>CANTEIRO DE OBRAS</v>
          </cell>
          <cell r="E9" t="str">
            <v/>
          </cell>
        </row>
        <row r="10">
          <cell r="B10" t="str">
            <v>01.01.00.00</v>
          </cell>
          <cell r="C10" t="str">
            <v>Construção do Canteiro</v>
          </cell>
          <cell r="E10" t="str">
            <v/>
          </cell>
        </row>
        <row r="11">
          <cell r="B11" t="str">
            <v>01.01.00.10</v>
          </cell>
          <cell r="C11" t="str">
            <v>Ligação provisória de água e esgoto</v>
          </cell>
          <cell r="D11" t="str">
            <v>un</v>
          </cell>
          <cell r="E11">
            <v>273.94</v>
          </cell>
        </row>
        <row r="12">
          <cell r="B12" t="str">
            <v>01.01.00.12</v>
          </cell>
          <cell r="C12" t="str">
            <v>Ligação provisória de força e luz</v>
          </cell>
          <cell r="D12" t="str">
            <v>un</v>
          </cell>
          <cell r="E12">
            <v>970.63</v>
          </cell>
        </row>
        <row r="13">
          <cell r="B13" t="str">
            <v>01.01.00.14</v>
          </cell>
          <cell r="C13" t="str">
            <v>Ponto de água externo</v>
          </cell>
          <cell r="D13" t="str">
            <v>un</v>
          </cell>
          <cell r="E13">
            <v>126.24</v>
          </cell>
        </row>
        <row r="14">
          <cell r="B14" t="str">
            <v>01.01.00.16</v>
          </cell>
          <cell r="C14" t="str">
            <v>Ponto de luz externo</v>
          </cell>
          <cell r="D14" t="str">
            <v>un</v>
          </cell>
          <cell r="E14">
            <v>166.14</v>
          </cell>
        </row>
        <row r="15">
          <cell r="B15" t="str">
            <v>01.01.00.20</v>
          </cell>
          <cell r="C15" t="str">
            <v>Escritório módulo básico 15 m²</v>
          </cell>
          <cell r="D15" t="str">
            <v>un</v>
          </cell>
          <cell r="E15">
            <v>3541.76</v>
          </cell>
        </row>
        <row r="16">
          <cell r="B16" t="str">
            <v>01.01.00.21</v>
          </cell>
          <cell r="C16" t="str">
            <v>Escritório módulo adicional - 1  10 m²</v>
          </cell>
          <cell r="D16" t="str">
            <v>un</v>
          </cell>
          <cell r="E16">
            <v>974.13</v>
          </cell>
        </row>
        <row r="17">
          <cell r="B17" t="str">
            <v>01.01.00.22</v>
          </cell>
          <cell r="C17" t="str">
            <v>Escritório módulo adicional - 2  15 m²</v>
          </cell>
          <cell r="D17" t="str">
            <v>un</v>
          </cell>
          <cell r="E17">
            <v>3445.16</v>
          </cell>
        </row>
        <row r="18">
          <cell r="B18" t="str">
            <v>01.01.00.30</v>
          </cell>
          <cell r="C18" t="str">
            <v>Almoxarifado módulo básico 10 m²</v>
          </cell>
          <cell r="D18" t="str">
            <v>un</v>
          </cell>
          <cell r="E18">
            <v>2404.21</v>
          </cell>
        </row>
        <row r="19">
          <cell r="B19" t="str">
            <v>01.01.00.31</v>
          </cell>
          <cell r="C19" t="str">
            <v>Almoxarifado módulo adicional  10 m²</v>
          </cell>
          <cell r="D19" t="str">
            <v>un</v>
          </cell>
          <cell r="E19">
            <v>890.43</v>
          </cell>
        </row>
        <row r="20">
          <cell r="B20" t="str">
            <v>01.01.00.40</v>
          </cell>
          <cell r="C20" t="str">
            <v>Telheiro módulo básico 20 m²</v>
          </cell>
          <cell r="D20" t="str">
            <v>un</v>
          </cell>
          <cell r="E20">
            <v>1317.03</v>
          </cell>
        </row>
        <row r="21">
          <cell r="B21" t="str">
            <v>01.01.00.41</v>
          </cell>
          <cell r="C21" t="str">
            <v>Telheiro módulo adicional 10 m²</v>
          </cell>
          <cell r="D21" t="str">
            <v>un</v>
          </cell>
          <cell r="E21">
            <v>515.9</v>
          </cell>
        </row>
        <row r="22">
          <cell r="B22" t="str">
            <v>01.01.00.42</v>
          </cell>
          <cell r="C22" t="str">
            <v>Alojamento módulo básico 10 m²</v>
          </cell>
          <cell r="D22" t="str">
            <v>un</v>
          </cell>
          <cell r="E22">
            <v>2404.21</v>
          </cell>
        </row>
        <row r="23">
          <cell r="B23" t="str">
            <v>01.01.00.44</v>
          </cell>
          <cell r="C23" t="str">
            <v>Refeitório módulo básico 40 m²</v>
          </cell>
          <cell r="D23" t="str">
            <v>un</v>
          </cell>
          <cell r="E23">
            <v>6227.21</v>
          </cell>
        </row>
        <row r="24">
          <cell r="B24" t="str">
            <v>01.01.00.48</v>
          </cell>
          <cell r="C24" t="str">
            <v>Sanitário módulo 15 m²  para 20 pessoas</v>
          </cell>
          <cell r="D24" t="str">
            <v>un</v>
          </cell>
          <cell r="E24">
            <v>5067.8599999999997</v>
          </cell>
        </row>
        <row r="25">
          <cell r="B25" t="str">
            <v>01.01.00.50</v>
          </cell>
          <cell r="C25" t="str">
            <v>Guarita módulo 5 m²</v>
          </cell>
          <cell r="D25" t="str">
            <v>un</v>
          </cell>
          <cell r="E25">
            <v>1127.24</v>
          </cell>
        </row>
        <row r="26">
          <cell r="B26" t="str">
            <v>01.01.00.60</v>
          </cell>
          <cell r="C26" t="str">
            <v>Tapume de vedaçao padrão</v>
          </cell>
          <cell r="D26" t="str">
            <v>m²</v>
          </cell>
          <cell r="E26">
            <v>46.31</v>
          </cell>
        </row>
        <row r="27">
          <cell r="E27" t="str">
            <v/>
          </cell>
        </row>
        <row r="28">
          <cell r="B28" t="str">
            <v>01.02.00.00</v>
          </cell>
          <cell r="C28" t="str">
            <v>Placas de Obra</v>
          </cell>
          <cell r="E28" t="str">
            <v/>
          </cell>
        </row>
        <row r="29">
          <cell r="B29" t="str">
            <v>01.02.00.02</v>
          </cell>
          <cell r="C29" t="str">
            <v>Placa da obra</v>
          </cell>
          <cell r="D29" t="str">
            <v>m²</v>
          </cell>
          <cell r="E29">
            <v>233.2</v>
          </cell>
        </row>
        <row r="30">
          <cell r="E30" t="str">
            <v/>
          </cell>
        </row>
        <row r="31">
          <cell r="B31" t="str">
            <v>01.03.00.00</v>
          </cell>
          <cell r="C31" t="str">
            <v>Mobilização e Desmobilização</v>
          </cell>
          <cell r="E31" t="str">
            <v/>
          </cell>
        </row>
        <row r="32">
          <cell r="B32" t="str">
            <v>01.03.00.01</v>
          </cell>
          <cell r="C32" t="str">
            <v>Mobilização</v>
          </cell>
          <cell r="D32" t="str">
            <v>vb</v>
          </cell>
          <cell r="E32">
            <v>0</v>
          </cell>
        </row>
        <row r="33">
          <cell r="B33" t="str">
            <v>01.03.00.02</v>
          </cell>
          <cell r="C33" t="str">
            <v>Desmobilização</v>
          </cell>
          <cell r="D33" t="str">
            <v>vb</v>
          </cell>
          <cell r="E33">
            <v>0</v>
          </cell>
        </row>
        <row r="34">
          <cell r="E34" t="str">
            <v/>
          </cell>
        </row>
        <row r="35">
          <cell r="B35" t="str">
            <v>01.04.00.00</v>
          </cell>
          <cell r="C35" t="str">
            <v>Operação e Supervisão do Canteiro</v>
          </cell>
          <cell r="E35" t="str">
            <v/>
          </cell>
        </row>
        <row r="36">
          <cell r="B36" t="str">
            <v>01.04.01.10</v>
          </cell>
          <cell r="C36" t="str">
            <v>Carga e descarga de entulho</v>
          </cell>
          <cell r="D36" t="str">
            <v>m³</v>
          </cell>
          <cell r="E36">
            <v>3.33</v>
          </cell>
        </row>
        <row r="37">
          <cell r="B37" t="str">
            <v>01.04.01.21</v>
          </cell>
          <cell r="C37" t="str">
            <v>Transporte de entulho a 1 km</v>
          </cell>
          <cell r="D37" t="str">
            <v>m³</v>
          </cell>
          <cell r="E37">
            <v>1.66</v>
          </cell>
        </row>
        <row r="38">
          <cell r="B38" t="str">
            <v>01.04.01.22</v>
          </cell>
          <cell r="C38" t="str">
            <v>Transporte de entulho a 2 km</v>
          </cell>
          <cell r="D38" t="str">
            <v>m³</v>
          </cell>
          <cell r="E38">
            <v>2.38</v>
          </cell>
        </row>
        <row r="39">
          <cell r="B39" t="str">
            <v>01.04.01.23</v>
          </cell>
          <cell r="C39" t="str">
            <v>Transporte de entulho a 3 km</v>
          </cell>
          <cell r="D39" t="str">
            <v>m³</v>
          </cell>
          <cell r="E39">
            <v>2.85</v>
          </cell>
        </row>
        <row r="40">
          <cell r="B40" t="str">
            <v>01.04.01.25</v>
          </cell>
          <cell r="C40" t="str">
            <v>Transporte de entulho a 5 km</v>
          </cell>
          <cell r="D40" t="str">
            <v>m³</v>
          </cell>
          <cell r="E40">
            <v>3.69</v>
          </cell>
        </row>
        <row r="41">
          <cell r="B41" t="str">
            <v>01.04.01.27</v>
          </cell>
          <cell r="C41" t="str">
            <v>Transporte de entulho a 7 km</v>
          </cell>
          <cell r="D41" t="str">
            <v>m³</v>
          </cell>
          <cell r="E41">
            <v>4.3899999999999997</v>
          </cell>
        </row>
        <row r="42">
          <cell r="B42" t="str">
            <v>01.04.01.30</v>
          </cell>
          <cell r="C42" t="str">
            <v>Transporte de entulho a 10 km</v>
          </cell>
          <cell r="D42" t="str">
            <v>m³</v>
          </cell>
          <cell r="E42">
            <v>5.28</v>
          </cell>
        </row>
        <row r="43">
          <cell r="E43" t="str">
            <v/>
          </cell>
        </row>
        <row r="44">
          <cell r="B44" t="str">
            <v>02.00.00.00</v>
          </cell>
          <cell r="C44" t="str">
            <v>SERVIÇOS TÉCNICOS</v>
          </cell>
          <cell r="E44" t="str">
            <v/>
          </cell>
        </row>
        <row r="45">
          <cell r="B45" t="str">
            <v>02.04.00.00</v>
          </cell>
          <cell r="C45" t="str">
            <v>Locação e Cadastro</v>
          </cell>
          <cell r="E45" t="str">
            <v/>
          </cell>
        </row>
        <row r="46">
          <cell r="B46" t="str">
            <v>02.04.01.10</v>
          </cell>
          <cell r="C46" t="str">
            <v>Locação para obras de condutos forçados</v>
          </cell>
          <cell r="D46" t="str">
            <v>m</v>
          </cell>
          <cell r="E46">
            <v>0.24</v>
          </cell>
        </row>
        <row r="47">
          <cell r="B47" t="str">
            <v>02.04.01.20</v>
          </cell>
          <cell r="C47" t="str">
            <v>Locação e nivelamento para obras de condutos livres</v>
          </cell>
          <cell r="D47" t="str">
            <v>m</v>
          </cell>
          <cell r="E47">
            <v>0.88</v>
          </cell>
        </row>
        <row r="48">
          <cell r="B48" t="str">
            <v>02.04.01.30</v>
          </cell>
          <cell r="C48" t="str">
            <v>Locação de obras localizadas</v>
          </cell>
          <cell r="D48" t="str">
            <v>m²</v>
          </cell>
          <cell r="E48">
            <v>4.18</v>
          </cell>
        </row>
        <row r="49">
          <cell r="B49" t="str">
            <v>02.04.01.40</v>
          </cell>
          <cell r="C49" t="str">
            <v>Locação e nivelamento de obras localizadas</v>
          </cell>
          <cell r="D49" t="str">
            <v>m²</v>
          </cell>
          <cell r="E49">
            <v>4.84</v>
          </cell>
        </row>
        <row r="50">
          <cell r="B50" t="str">
            <v>02.04.02.10</v>
          </cell>
          <cell r="C50" t="str">
            <v>Cadastro e desenho para obras de condutos forçados</v>
          </cell>
          <cell r="D50" t="str">
            <v>m</v>
          </cell>
          <cell r="E50">
            <v>0.33</v>
          </cell>
        </row>
        <row r="51">
          <cell r="B51" t="str">
            <v>02.04.02.20</v>
          </cell>
          <cell r="C51" t="str">
            <v>Cadastro e desenho para obras de condutos livres</v>
          </cell>
          <cell r="D51" t="str">
            <v>m</v>
          </cell>
          <cell r="E51">
            <v>0.65</v>
          </cell>
        </row>
        <row r="52">
          <cell r="B52" t="str">
            <v>02.04.02.30</v>
          </cell>
          <cell r="C52" t="str">
            <v>Cadastro e desenho para ligações prediais</v>
          </cell>
          <cell r="D52" t="str">
            <v>m</v>
          </cell>
          <cell r="E52">
            <v>0.64</v>
          </cell>
        </row>
        <row r="53">
          <cell r="E53" t="str">
            <v/>
          </cell>
        </row>
        <row r="54">
          <cell r="B54" t="str">
            <v>03.00.00.00</v>
          </cell>
          <cell r="C54" t="str">
            <v>SERVIÇOS PRELIMINARES</v>
          </cell>
          <cell r="E54" t="str">
            <v/>
          </cell>
        </row>
        <row r="55">
          <cell r="B55" t="str">
            <v>03.01.00.00</v>
          </cell>
          <cell r="C55" t="str">
            <v>Preparo do Terreno</v>
          </cell>
          <cell r="E55" t="str">
            <v/>
          </cell>
        </row>
        <row r="56">
          <cell r="B56" t="str">
            <v>03.01.00.10</v>
          </cell>
          <cell r="C56" t="str">
            <v>Limpeza manual do terreno</v>
          </cell>
          <cell r="D56" t="str">
            <v>m²</v>
          </cell>
          <cell r="E56">
            <v>1.39</v>
          </cell>
        </row>
        <row r="57">
          <cell r="B57" t="str">
            <v>03.01.00.20</v>
          </cell>
          <cell r="C57" t="str">
            <v>Limpeza mecanizada do terreno</v>
          </cell>
          <cell r="D57" t="str">
            <v>m²</v>
          </cell>
          <cell r="E57">
            <v>0.96</v>
          </cell>
        </row>
        <row r="58">
          <cell r="B58" t="str">
            <v>03.01.00.30</v>
          </cell>
          <cell r="C58" t="str">
            <v>Destocamento de árvores diâmetro de 15 a 40 cm</v>
          </cell>
          <cell r="D58" t="str">
            <v>un</v>
          </cell>
          <cell r="E58">
            <v>17.55</v>
          </cell>
        </row>
        <row r="59">
          <cell r="E59" t="str">
            <v/>
          </cell>
        </row>
        <row r="60">
          <cell r="B60" t="str">
            <v>03.02.00.00</v>
          </cell>
          <cell r="C60" t="str">
            <v>Trânsito e Segurança</v>
          </cell>
          <cell r="E60" t="str">
            <v/>
          </cell>
        </row>
        <row r="61">
          <cell r="B61" t="str">
            <v>03.02.00.10</v>
          </cell>
          <cell r="C61" t="str">
            <v>Sinalização com cavaletes, placas e cones</v>
          </cell>
          <cell r="D61" t="str">
            <v>m</v>
          </cell>
          <cell r="E61">
            <v>1.06</v>
          </cell>
        </row>
        <row r="62">
          <cell r="B62" t="str">
            <v>03.02.00.20</v>
          </cell>
          <cell r="C62" t="str">
            <v>Sinalização luminosa, com cavaletes, placas e cones</v>
          </cell>
          <cell r="D62" t="str">
            <v>m</v>
          </cell>
          <cell r="E62">
            <v>1.69</v>
          </cell>
        </row>
        <row r="63">
          <cell r="B63" t="str">
            <v>03.02.00.30</v>
          </cell>
          <cell r="C63" t="str">
            <v>Tapume de proteção</v>
          </cell>
          <cell r="D63" t="str">
            <v>m²</v>
          </cell>
          <cell r="E63">
            <v>15.6</v>
          </cell>
        </row>
        <row r="64">
          <cell r="B64" t="str">
            <v>03.02.00.40</v>
          </cell>
          <cell r="C64" t="str">
            <v>Passadiço de madeira - 1,00 × 2,00 m</v>
          </cell>
          <cell r="D64" t="str">
            <v>un</v>
          </cell>
          <cell r="E64">
            <v>102.94</v>
          </cell>
        </row>
        <row r="65">
          <cell r="B65" t="str">
            <v>03.02.00.50</v>
          </cell>
          <cell r="C65" t="str">
            <v>Passadiço de aço,  espessura 3/4" - 2,00 × 1,00 m</v>
          </cell>
          <cell r="D65" t="str">
            <v>un</v>
          </cell>
          <cell r="E65">
            <v>103.61</v>
          </cell>
        </row>
        <row r="66">
          <cell r="E66" t="str">
            <v/>
          </cell>
        </row>
        <row r="67">
          <cell r="B67" t="str">
            <v>03.05.00.00</v>
          </cell>
          <cell r="C67" t="str">
            <v>Demolições</v>
          </cell>
          <cell r="E67" t="str">
            <v/>
          </cell>
        </row>
        <row r="68">
          <cell r="B68" t="str">
            <v>03.05.00.10</v>
          </cell>
          <cell r="C68" t="str">
            <v>Demolição manual de concreto estrutural</v>
          </cell>
          <cell r="D68" t="str">
            <v>m³</v>
          </cell>
          <cell r="E68">
            <v>153.22999999999999</v>
          </cell>
        </row>
        <row r="69">
          <cell r="B69" t="str">
            <v>03.05.00.20</v>
          </cell>
          <cell r="C69" t="str">
            <v>Demolição mecânica de concreto estrutural</v>
          </cell>
          <cell r="D69" t="str">
            <v>m³</v>
          </cell>
          <cell r="E69">
            <v>140.91</v>
          </cell>
        </row>
        <row r="70">
          <cell r="B70" t="str">
            <v>03.05.00.30</v>
          </cell>
          <cell r="C70" t="str">
            <v>Demolição de alvenaria de tijolos, sem reaproveitamento</v>
          </cell>
          <cell r="D70" t="str">
            <v>m³</v>
          </cell>
          <cell r="E70">
            <v>19.149999999999999</v>
          </cell>
        </row>
        <row r="71">
          <cell r="B71" t="str">
            <v>03.05.00.40</v>
          </cell>
          <cell r="C71" t="str">
            <v>Demolição de alvenaria de tijolos, com reaproveitamento</v>
          </cell>
          <cell r="D71" t="str">
            <v>m³</v>
          </cell>
          <cell r="E71">
            <v>35.85</v>
          </cell>
        </row>
        <row r="72">
          <cell r="B72" t="str">
            <v>03.05.00.50</v>
          </cell>
          <cell r="C72" t="str">
            <v>Demolição de alvenaria de pedras</v>
          </cell>
          <cell r="D72" t="str">
            <v>m³</v>
          </cell>
          <cell r="E72">
            <v>30.29</v>
          </cell>
        </row>
        <row r="73">
          <cell r="B73" t="str">
            <v>03.05.00.60</v>
          </cell>
          <cell r="C73" t="str">
            <v>Demolição de reboco</v>
          </cell>
          <cell r="D73" t="str">
            <v>m²</v>
          </cell>
          <cell r="E73">
            <v>2.39</v>
          </cell>
        </row>
        <row r="74">
          <cell r="B74" t="str">
            <v>03.05.00.64</v>
          </cell>
          <cell r="C74" t="str">
            <v>Demolição de revestimento de azulejos</v>
          </cell>
          <cell r="D74" t="str">
            <v>m²</v>
          </cell>
          <cell r="E74">
            <v>2.99</v>
          </cell>
        </row>
        <row r="75">
          <cell r="B75" t="str">
            <v>03.05.00.70</v>
          </cell>
          <cell r="C75" t="str">
            <v>Demolição de cobertura de telha cerâmica, com reaproveitamento</v>
          </cell>
          <cell r="D75" t="str">
            <v>m²</v>
          </cell>
          <cell r="E75">
            <v>2.9</v>
          </cell>
        </row>
        <row r="76">
          <cell r="B76" t="str">
            <v>03.05.00.74</v>
          </cell>
          <cell r="C76" t="str">
            <v>Demolição de cobertura de telha de fibrocimento, com reaproveitamento</v>
          </cell>
          <cell r="D76" t="str">
            <v>m²</v>
          </cell>
          <cell r="E76">
            <v>1.94</v>
          </cell>
        </row>
        <row r="77">
          <cell r="B77" t="str">
            <v>03.05.00.80</v>
          </cell>
          <cell r="C77" t="str">
            <v>Demolição de forro de madeira, com reaproveitamento</v>
          </cell>
          <cell r="D77" t="str">
            <v>m²</v>
          </cell>
          <cell r="E77">
            <v>2.9</v>
          </cell>
        </row>
        <row r="78">
          <cell r="E78" t="str">
            <v/>
          </cell>
        </row>
        <row r="79">
          <cell r="B79" t="str">
            <v>04.00.00.00</v>
          </cell>
          <cell r="C79" t="str">
            <v>MOVIMENTO DE SOLO</v>
          </cell>
          <cell r="E79" t="str">
            <v/>
          </cell>
        </row>
        <row r="80">
          <cell r="B80" t="str">
            <v>04.01.00.00</v>
          </cell>
          <cell r="C80" t="str">
            <v>Escavação de Solo Localizada</v>
          </cell>
          <cell r="E80" t="str">
            <v/>
          </cell>
        </row>
        <row r="81">
          <cell r="B81" t="str">
            <v>04.01.01.12</v>
          </cell>
          <cell r="C81" t="str">
            <v>Escavação manual localizada, areia 0-2 m</v>
          </cell>
          <cell r="D81" t="str">
            <v>m³</v>
          </cell>
          <cell r="E81">
            <v>12.8</v>
          </cell>
        </row>
        <row r="82">
          <cell r="B82" t="str">
            <v>04.01.01.13</v>
          </cell>
          <cell r="C82" t="str">
            <v>Escavação manual localizada, areia 0-3 m</v>
          </cell>
          <cell r="D82" t="str">
            <v>m³</v>
          </cell>
          <cell r="E82">
            <v>15.03</v>
          </cell>
        </row>
        <row r="83">
          <cell r="B83" t="str">
            <v>04.01.01.14</v>
          </cell>
          <cell r="C83" t="str">
            <v>Escavação manual localizada, areia 0-4 m</v>
          </cell>
          <cell r="D83" t="str">
            <v>m³</v>
          </cell>
          <cell r="E83">
            <v>17.809999999999999</v>
          </cell>
        </row>
        <row r="84">
          <cell r="B84" t="str">
            <v>04.01.01.22</v>
          </cell>
          <cell r="C84" t="str">
            <v>Escavação manual localizada, terra 0-2 m</v>
          </cell>
          <cell r="D84" t="str">
            <v>m³</v>
          </cell>
          <cell r="E84">
            <v>15.03</v>
          </cell>
        </row>
        <row r="85">
          <cell r="B85" t="str">
            <v>04.01.01.23</v>
          </cell>
          <cell r="C85" t="str">
            <v>Escavação manual localizada, terra 0-3 m</v>
          </cell>
          <cell r="D85" t="str">
            <v>m³</v>
          </cell>
          <cell r="E85">
            <v>18.36</v>
          </cell>
        </row>
        <row r="86">
          <cell r="B86" t="str">
            <v>04.01.01.24</v>
          </cell>
          <cell r="C86" t="str">
            <v>Escavação manual localizada, terra 0-4 m</v>
          </cell>
          <cell r="D86" t="str">
            <v>m³</v>
          </cell>
          <cell r="E86">
            <v>21.15</v>
          </cell>
        </row>
        <row r="87">
          <cell r="B87" t="str">
            <v>04.01.01.32</v>
          </cell>
          <cell r="C87" t="str">
            <v>Escavação manual localizada, moledo 0-2 m</v>
          </cell>
          <cell r="D87" t="str">
            <v>m³</v>
          </cell>
          <cell r="E87">
            <v>20.59</v>
          </cell>
        </row>
        <row r="88">
          <cell r="B88" t="str">
            <v>04.01.01.33</v>
          </cell>
          <cell r="C88" t="str">
            <v>Escavação manual localizada, moledo 0-3 m</v>
          </cell>
          <cell r="D88" t="str">
            <v>m³</v>
          </cell>
          <cell r="E88">
            <v>25.04</v>
          </cell>
        </row>
        <row r="89">
          <cell r="B89" t="str">
            <v>04.01.01.34</v>
          </cell>
          <cell r="C89" t="str">
            <v>Escavação manual localizada, moledo 0-4 m</v>
          </cell>
          <cell r="D89" t="str">
            <v>m³</v>
          </cell>
          <cell r="E89">
            <v>28.94</v>
          </cell>
        </row>
        <row r="90">
          <cell r="B90" t="str">
            <v>04.01.02.12</v>
          </cell>
          <cell r="C90" t="str">
            <v>Escavação mecânica localizada, areia 0-2 m</v>
          </cell>
          <cell r="D90" t="str">
            <v>m³</v>
          </cell>
          <cell r="E90">
            <v>3.68</v>
          </cell>
        </row>
        <row r="91">
          <cell r="B91" t="str">
            <v>04.01.02.13</v>
          </cell>
          <cell r="C91" t="str">
            <v>Escavação mecânica localizada, areia 0-3 m</v>
          </cell>
          <cell r="D91" t="str">
            <v>m³</v>
          </cell>
          <cell r="E91">
            <v>4.04</v>
          </cell>
        </row>
        <row r="92">
          <cell r="B92" t="str">
            <v>04.01.02.14</v>
          </cell>
          <cell r="C92" t="str">
            <v>Escavação mecânica localizada, areia 0-4 m</v>
          </cell>
          <cell r="D92" t="str">
            <v>m³</v>
          </cell>
          <cell r="E92">
            <v>4.41</v>
          </cell>
        </row>
        <row r="93">
          <cell r="B93" t="str">
            <v>04.01.02.15</v>
          </cell>
          <cell r="C93" t="str">
            <v>Escavação mecânica localizada, areia 0-5 m</v>
          </cell>
          <cell r="D93" t="str">
            <v>m³</v>
          </cell>
          <cell r="E93">
            <v>4.28</v>
          </cell>
        </row>
        <row r="94">
          <cell r="B94" t="str">
            <v>04.01.02.16</v>
          </cell>
          <cell r="C94" t="str">
            <v>Escavação mecânica localizada, areia 0-6 m</v>
          </cell>
          <cell r="D94" t="str">
            <v>m³</v>
          </cell>
          <cell r="E94">
            <v>4.5999999999999996</v>
          </cell>
        </row>
        <row r="95">
          <cell r="B95" t="str">
            <v>04.01.02.22</v>
          </cell>
          <cell r="C95" t="str">
            <v>Escavação mecânica localizada, terra 0-2 m</v>
          </cell>
          <cell r="D95" t="str">
            <v>m³</v>
          </cell>
          <cell r="E95">
            <v>4.91</v>
          </cell>
        </row>
        <row r="96">
          <cell r="B96" t="str">
            <v>04.01.02.23</v>
          </cell>
          <cell r="C96" t="str">
            <v>Escavação mecânica localizada, terra 0-3 m</v>
          </cell>
          <cell r="D96" t="str">
            <v>m³</v>
          </cell>
          <cell r="E96">
            <v>5.41</v>
          </cell>
        </row>
        <row r="97">
          <cell r="B97" t="str">
            <v>04.01.02.24</v>
          </cell>
          <cell r="C97" t="str">
            <v>Escavação mecânica localizada, terra 0-4 m</v>
          </cell>
          <cell r="D97" t="str">
            <v>m³</v>
          </cell>
          <cell r="E97">
            <v>5.9</v>
          </cell>
        </row>
        <row r="98">
          <cell r="B98" t="str">
            <v>04.01.02.25</v>
          </cell>
          <cell r="C98" t="str">
            <v>Escavação mecânica localizada, terra 0-5 m</v>
          </cell>
          <cell r="D98" t="str">
            <v>m³</v>
          </cell>
          <cell r="E98">
            <v>5.73</v>
          </cell>
        </row>
        <row r="99">
          <cell r="B99" t="str">
            <v>04.01.02.26</v>
          </cell>
          <cell r="C99" t="str">
            <v>Escavação mecânica localizada, terra 0-6 m</v>
          </cell>
          <cell r="D99" t="str">
            <v>m³</v>
          </cell>
          <cell r="E99">
            <v>6.18</v>
          </cell>
        </row>
        <row r="100">
          <cell r="B100" t="str">
            <v>04.01.02.32</v>
          </cell>
          <cell r="C100" t="str">
            <v>Escavação mecânica localizada, moledo 0-2 m</v>
          </cell>
          <cell r="D100" t="str">
            <v>m³</v>
          </cell>
          <cell r="E100">
            <v>6.33</v>
          </cell>
        </row>
        <row r="101">
          <cell r="B101" t="str">
            <v>04.01.02.33</v>
          </cell>
          <cell r="C101" t="str">
            <v>Escavação mecânica localizada, moledo 0-3 m</v>
          </cell>
          <cell r="D101" t="str">
            <v>m³</v>
          </cell>
          <cell r="E101">
            <v>6.95</v>
          </cell>
        </row>
        <row r="102">
          <cell r="B102" t="str">
            <v>04.01.02.34</v>
          </cell>
          <cell r="C102" t="str">
            <v>Escavação mecânica localizada, moledo 0-4 m</v>
          </cell>
          <cell r="D102" t="str">
            <v>m³</v>
          </cell>
          <cell r="E102">
            <v>7.59</v>
          </cell>
        </row>
        <row r="103">
          <cell r="B103" t="str">
            <v>04.01.02.35</v>
          </cell>
          <cell r="C103" t="str">
            <v>Escavação mecânica localizada, moledo 0-5 m</v>
          </cell>
          <cell r="D103" t="str">
            <v>m³</v>
          </cell>
          <cell r="E103">
            <v>7.41</v>
          </cell>
        </row>
        <row r="104">
          <cell r="B104" t="str">
            <v>04.01.02.36</v>
          </cell>
          <cell r="C104" t="str">
            <v>Escavação mecânica localizada, moledo 0-6 m</v>
          </cell>
          <cell r="D104" t="str">
            <v>m³</v>
          </cell>
          <cell r="E104">
            <v>7.99</v>
          </cell>
        </row>
        <row r="105">
          <cell r="E105" t="str">
            <v/>
          </cell>
        </row>
        <row r="106">
          <cell r="B106" t="str">
            <v>04.02.00.00</v>
          </cell>
          <cell r="C106" t="str">
            <v>Escavação de Solo Valas</v>
          </cell>
          <cell r="E106" t="str">
            <v/>
          </cell>
        </row>
        <row r="107">
          <cell r="B107" t="str">
            <v>04.02.01.12</v>
          </cell>
          <cell r="C107" t="str">
            <v>Escavação manual valas, areia 0-2 m</v>
          </cell>
          <cell r="D107" t="str">
            <v>m³</v>
          </cell>
          <cell r="E107">
            <v>13.91</v>
          </cell>
        </row>
        <row r="108">
          <cell r="B108" t="str">
            <v>04.02.01.13</v>
          </cell>
          <cell r="C108" t="str">
            <v>Escavação manual valas, areia 0-3 m</v>
          </cell>
          <cell r="D108" t="str">
            <v>m³</v>
          </cell>
          <cell r="E108">
            <v>16.7</v>
          </cell>
        </row>
        <row r="109">
          <cell r="B109" t="str">
            <v>04.02.01.14</v>
          </cell>
          <cell r="C109" t="str">
            <v>Escavação manual valas, areia 0-4 m</v>
          </cell>
          <cell r="D109" t="str">
            <v>m³</v>
          </cell>
          <cell r="E109">
            <v>19.48</v>
          </cell>
        </row>
        <row r="110">
          <cell r="B110" t="str">
            <v>04.02.01.22</v>
          </cell>
          <cell r="C110" t="str">
            <v>Escavação manual valas, terra 0-2 m</v>
          </cell>
          <cell r="D110" t="str">
            <v>m³</v>
          </cell>
          <cell r="E110">
            <v>16.7</v>
          </cell>
        </row>
        <row r="111">
          <cell r="B111" t="str">
            <v>04.02.01.23</v>
          </cell>
          <cell r="C111" t="str">
            <v>Escavação manual valas, terra 0-3 m</v>
          </cell>
          <cell r="D111" t="str">
            <v>m³</v>
          </cell>
          <cell r="E111">
            <v>20.04</v>
          </cell>
        </row>
        <row r="112">
          <cell r="B112" t="str">
            <v>04.02.01.24</v>
          </cell>
          <cell r="C112" t="str">
            <v>Escavação manual valas, terra 0-4 m</v>
          </cell>
          <cell r="D112" t="str">
            <v>m³</v>
          </cell>
          <cell r="E112">
            <v>23.38</v>
          </cell>
        </row>
        <row r="113">
          <cell r="B113" t="str">
            <v>04.02.01.32</v>
          </cell>
          <cell r="C113" t="str">
            <v>Escavação manual valas, moledo 0-2 m</v>
          </cell>
          <cell r="D113" t="str">
            <v>m³</v>
          </cell>
          <cell r="E113">
            <v>22.81</v>
          </cell>
        </row>
        <row r="114">
          <cell r="B114" t="str">
            <v>04.02.01.33</v>
          </cell>
          <cell r="C114" t="str">
            <v>Escavação manual valas, moledo 0-3 m</v>
          </cell>
          <cell r="D114" t="str">
            <v>m³</v>
          </cell>
          <cell r="E114">
            <v>27.28</v>
          </cell>
        </row>
        <row r="115">
          <cell r="B115" t="str">
            <v>04.02.01.34</v>
          </cell>
          <cell r="C115" t="str">
            <v>Escavação manual valas, moledo 0-4 m</v>
          </cell>
          <cell r="D115" t="str">
            <v>m³</v>
          </cell>
          <cell r="E115">
            <v>31.73</v>
          </cell>
        </row>
        <row r="116">
          <cell r="B116" t="str">
            <v>04.02.02.12</v>
          </cell>
          <cell r="C116" t="str">
            <v>Escavação mecânica valas, areia 0-2 m</v>
          </cell>
          <cell r="D116" t="str">
            <v>m³</v>
          </cell>
          <cell r="E116">
            <v>4.5999999999999996</v>
          </cell>
        </row>
        <row r="117">
          <cell r="B117" t="str">
            <v>04.02.02.13</v>
          </cell>
          <cell r="C117" t="str">
            <v>Escavação mecânica valas, areia 0-3 m</v>
          </cell>
          <cell r="D117" t="str">
            <v>m³</v>
          </cell>
          <cell r="E117">
            <v>5.0599999999999996</v>
          </cell>
        </row>
        <row r="118">
          <cell r="B118" t="str">
            <v>04.02.02.14</v>
          </cell>
          <cell r="C118" t="str">
            <v>Escavação mecânica valas, areia 0-4 m</v>
          </cell>
          <cell r="D118" t="str">
            <v>m³</v>
          </cell>
          <cell r="E118">
            <v>5.53</v>
          </cell>
        </row>
        <row r="119">
          <cell r="B119" t="str">
            <v>04.02.02.15</v>
          </cell>
          <cell r="C119" t="str">
            <v>Escavação mecânica valas, areia 0-5 m</v>
          </cell>
          <cell r="D119" t="str">
            <v>m³</v>
          </cell>
          <cell r="E119">
            <v>5.18</v>
          </cell>
        </row>
        <row r="120">
          <cell r="B120" t="str">
            <v>04.02.02.16</v>
          </cell>
          <cell r="C120" t="str">
            <v>Escavação mecânica valas, areia 0-6 m</v>
          </cell>
          <cell r="D120" t="str">
            <v>m³</v>
          </cell>
          <cell r="E120">
            <v>5.56</v>
          </cell>
        </row>
        <row r="121">
          <cell r="B121" t="str">
            <v>04.02.02.22</v>
          </cell>
          <cell r="C121" t="str">
            <v>Escavação mecânica valas, terra 0-2 m</v>
          </cell>
          <cell r="D121" t="str">
            <v>m³</v>
          </cell>
          <cell r="E121">
            <v>6.16</v>
          </cell>
        </row>
        <row r="122">
          <cell r="B122" t="str">
            <v>04.02.02.23</v>
          </cell>
          <cell r="C122" t="str">
            <v>Escavação mecânica valas, terra 0-3 m</v>
          </cell>
          <cell r="D122" t="str">
            <v>m³</v>
          </cell>
          <cell r="E122">
            <v>6.79</v>
          </cell>
        </row>
        <row r="123">
          <cell r="B123" t="str">
            <v>04.02.02.24</v>
          </cell>
          <cell r="C123" t="str">
            <v>Escavação mecânica valas, terra 0-4 m</v>
          </cell>
          <cell r="D123" t="str">
            <v>m³</v>
          </cell>
          <cell r="E123">
            <v>7.4</v>
          </cell>
        </row>
        <row r="124">
          <cell r="B124" t="str">
            <v>04.02.02.25</v>
          </cell>
          <cell r="C124" t="str">
            <v>Escavação mecânica valas, terra 0-5 m</v>
          </cell>
          <cell r="D124" t="str">
            <v>m³</v>
          </cell>
          <cell r="E124">
            <v>6.93</v>
          </cell>
        </row>
        <row r="125">
          <cell r="B125" t="str">
            <v>04.02.02.26</v>
          </cell>
          <cell r="C125" t="str">
            <v>Escavação mecânica valas, terra 0-6 m</v>
          </cell>
          <cell r="D125" t="str">
            <v>m³</v>
          </cell>
          <cell r="E125">
            <v>7.46</v>
          </cell>
        </row>
        <row r="126">
          <cell r="B126" t="str">
            <v>04.02.02.32</v>
          </cell>
          <cell r="C126" t="str">
            <v>Escavação mecânica valas, moledo 0-2 m</v>
          </cell>
          <cell r="D126" t="str">
            <v>m³</v>
          </cell>
          <cell r="E126">
            <v>7.93</v>
          </cell>
        </row>
        <row r="127">
          <cell r="B127" t="str">
            <v>04.02.02.33</v>
          </cell>
          <cell r="C127" t="str">
            <v>Escavação mecânica valas, moledo 0-3 m</v>
          </cell>
          <cell r="D127" t="str">
            <v>m³</v>
          </cell>
          <cell r="E127">
            <v>8.73</v>
          </cell>
        </row>
        <row r="128">
          <cell r="B128" t="str">
            <v>04.02.02.34</v>
          </cell>
          <cell r="C128" t="str">
            <v>Escavação mecânica valas, moledo 0-4 m</v>
          </cell>
          <cell r="D128" t="str">
            <v>m³</v>
          </cell>
          <cell r="E128">
            <v>9.51</v>
          </cell>
        </row>
        <row r="129">
          <cell r="B129" t="str">
            <v>04.02.02.35</v>
          </cell>
          <cell r="C129" t="str">
            <v>Escavação mecânica valas, moledo 0-5 m</v>
          </cell>
          <cell r="D129" t="str">
            <v>m³</v>
          </cell>
          <cell r="E129">
            <v>8.9600000000000009</v>
          </cell>
        </row>
        <row r="130">
          <cell r="B130" t="str">
            <v>04.02.02.36</v>
          </cell>
          <cell r="C130" t="str">
            <v>Escavação mecânica valas, moledo 0-6 m</v>
          </cell>
          <cell r="D130" t="str">
            <v>m³</v>
          </cell>
          <cell r="E130">
            <v>9.65</v>
          </cell>
        </row>
        <row r="131">
          <cell r="E131" t="str">
            <v/>
          </cell>
        </row>
        <row r="132">
          <cell r="B132" t="str">
            <v>04.03.00.00</v>
          </cell>
          <cell r="C132" t="str">
            <v>Escavação de Rocha Branda Localizada</v>
          </cell>
          <cell r="E132" t="str">
            <v/>
          </cell>
        </row>
        <row r="133">
          <cell r="B133" t="str">
            <v>04.03.02.02</v>
          </cell>
          <cell r="C133" t="str">
            <v>Escavação em rocha branda localizada a frio 0-2 m</v>
          </cell>
          <cell r="D133" t="str">
            <v>m³</v>
          </cell>
          <cell r="E133">
            <v>53.21</v>
          </cell>
        </row>
        <row r="134">
          <cell r="B134" t="str">
            <v>04.03.02.03</v>
          </cell>
          <cell r="C134" t="str">
            <v>Escavação em rocha branda localizada a frio 0-3 m</v>
          </cell>
          <cell r="D134" t="str">
            <v>m³</v>
          </cell>
          <cell r="E134">
            <v>58.48</v>
          </cell>
        </row>
        <row r="135">
          <cell r="B135" t="str">
            <v>04.03.02.04</v>
          </cell>
          <cell r="C135" t="str">
            <v>Escavação em rocha branda localizada a frio 0-4 m</v>
          </cell>
          <cell r="D135" t="str">
            <v>m³</v>
          </cell>
          <cell r="E135">
            <v>63.89</v>
          </cell>
        </row>
        <row r="136">
          <cell r="B136" t="str">
            <v>04.03.02.05</v>
          </cell>
          <cell r="C136" t="str">
            <v>Escavação em rocha branda localizada a frio 0-5 m</v>
          </cell>
          <cell r="D136" t="str">
            <v>m³</v>
          </cell>
          <cell r="E136">
            <v>69.180000000000007</v>
          </cell>
        </row>
        <row r="137">
          <cell r="B137" t="str">
            <v>04.03.02.06</v>
          </cell>
          <cell r="C137" t="str">
            <v>Escavação em rocha branda localizada a frio 0-6 m</v>
          </cell>
          <cell r="D137" t="str">
            <v>m³</v>
          </cell>
          <cell r="E137">
            <v>74.44</v>
          </cell>
        </row>
        <row r="138">
          <cell r="E138" t="str">
            <v/>
          </cell>
        </row>
        <row r="139">
          <cell r="B139" t="str">
            <v>04.04.00.00</v>
          </cell>
          <cell r="C139" t="str">
            <v xml:space="preserve">Escavação de Rocha Branda Valas </v>
          </cell>
          <cell r="E139" t="str">
            <v/>
          </cell>
        </row>
        <row r="140">
          <cell r="B140" t="str">
            <v>04.04.02.02</v>
          </cell>
          <cell r="C140" t="str">
            <v>Escavação em rocha branda valas a frio 0-2 m</v>
          </cell>
          <cell r="D140" t="str">
            <v>m³</v>
          </cell>
          <cell r="E140">
            <v>61.28</v>
          </cell>
        </row>
        <row r="141">
          <cell r="B141" t="str">
            <v>04.04.02.03</v>
          </cell>
          <cell r="C141" t="str">
            <v>Escavação em rocha branda valas a frio 0-3 m</v>
          </cell>
          <cell r="D141" t="str">
            <v>m³</v>
          </cell>
          <cell r="E141">
            <v>67.400000000000006</v>
          </cell>
        </row>
        <row r="142">
          <cell r="B142" t="str">
            <v>04.04.02.04</v>
          </cell>
          <cell r="C142" t="str">
            <v>Escavação em rocha branda valas a frio 0-4 m</v>
          </cell>
          <cell r="D142" t="str">
            <v>m³</v>
          </cell>
          <cell r="E142">
            <v>73.53</v>
          </cell>
        </row>
        <row r="143">
          <cell r="B143" t="str">
            <v>04.04.02.05</v>
          </cell>
          <cell r="C143" t="str">
            <v>Escavação em rocha branda valas a frio 0-5 m</v>
          </cell>
          <cell r="D143" t="str">
            <v>m³</v>
          </cell>
          <cell r="E143">
            <v>76.53</v>
          </cell>
        </row>
        <row r="144">
          <cell r="B144" t="str">
            <v>04.04.02.06</v>
          </cell>
          <cell r="C144" t="str">
            <v>Escavação em rocha branda valas a frio 0-6 m</v>
          </cell>
          <cell r="D144" t="str">
            <v>m³</v>
          </cell>
          <cell r="E144">
            <v>82.43</v>
          </cell>
        </row>
        <row r="145">
          <cell r="E145" t="str">
            <v/>
          </cell>
        </row>
        <row r="146">
          <cell r="B146" t="str">
            <v>04.05.01.00</v>
          </cell>
          <cell r="C146" t="str">
            <v xml:space="preserve">Escavação de Rocha Dura Localizada </v>
          </cell>
          <cell r="E146" t="str">
            <v/>
          </cell>
        </row>
        <row r="147">
          <cell r="B147" t="str">
            <v>04.05.01.02</v>
          </cell>
          <cell r="C147" t="str">
            <v>Escavação em rocha dura localizada a fogo 0-2 m</v>
          </cell>
          <cell r="D147" t="str">
            <v>m³</v>
          </cell>
          <cell r="E147">
            <v>123.68</v>
          </cell>
        </row>
        <row r="148">
          <cell r="B148" t="str">
            <v>04.05.01.03</v>
          </cell>
          <cell r="C148" t="str">
            <v>Escavação em rocha dura localizada a fogo 0-3 m</v>
          </cell>
          <cell r="D148" t="str">
            <v>m³</v>
          </cell>
          <cell r="E148">
            <v>130.05000000000001</v>
          </cell>
        </row>
        <row r="149">
          <cell r="B149" t="str">
            <v>04.05.01.04</v>
          </cell>
          <cell r="C149" t="str">
            <v>Escavação em rocha dura localizada a fogo 0-4 m</v>
          </cell>
          <cell r="D149" t="str">
            <v>m³</v>
          </cell>
          <cell r="E149">
            <v>136.21</v>
          </cell>
        </row>
        <row r="150">
          <cell r="B150" t="str">
            <v>04.05.01.05</v>
          </cell>
          <cell r="C150" t="str">
            <v>Escavação em rocha dura localizada a fogo 0-5 m</v>
          </cell>
          <cell r="D150" t="str">
            <v>m³</v>
          </cell>
          <cell r="E150">
            <v>139.58000000000001</v>
          </cell>
        </row>
        <row r="151">
          <cell r="B151" t="str">
            <v>04.05.01.06</v>
          </cell>
          <cell r="C151" t="str">
            <v>Escavação em rocha dura localizada a fogo 0-6 m</v>
          </cell>
          <cell r="D151" t="str">
            <v>m³</v>
          </cell>
          <cell r="E151">
            <v>145.35</v>
          </cell>
        </row>
        <row r="152">
          <cell r="E152" t="str">
            <v/>
          </cell>
        </row>
        <row r="153">
          <cell r="B153" t="str">
            <v>04.06.01.00</v>
          </cell>
          <cell r="C153" t="str">
            <v>Escavação de Rocha Dura Valas</v>
          </cell>
          <cell r="E153" t="str">
            <v/>
          </cell>
        </row>
        <row r="154">
          <cell r="B154" t="str">
            <v>04.06.01.02</v>
          </cell>
          <cell r="C154" t="str">
            <v>Escavação em rocha dura valas a fogo 0-2 m</v>
          </cell>
          <cell r="D154" t="str">
            <v>m³</v>
          </cell>
          <cell r="E154">
            <v>153.51</v>
          </cell>
        </row>
        <row r="155">
          <cell r="B155" t="str">
            <v>04.06.01.03</v>
          </cell>
          <cell r="C155" t="str">
            <v>Escavação em rocha dura valas a fogo 0-3 m</v>
          </cell>
          <cell r="D155" t="str">
            <v>m³</v>
          </cell>
          <cell r="E155">
            <v>162.58000000000001</v>
          </cell>
        </row>
        <row r="156">
          <cell r="B156" t="str">
            <v>04.06.01.04</v>
          </cell>
          <cell r="C156" t="str">
            <v>Escavação em rocha dura valas a fogo 0-4 m</v>
          </cell>
          <cell r="D156" t="str">
            <v>m³</v>
          </cell>
          <cell r="E156">
            <v>171.41</v>
          </cell>
        </row>
        <row r="157">
          <cell r="B157" t="str">
            <v>04.06.01.05</v>
          </cell>
          <cell r="C157" t="str">
            <v>Escavação em rocha dura valas a fogo 0-5 m</v>
          </cell>
          <cell r="D157" t="str">
            <v>m³</v>
          </cell>
          <cell r="E157">
            <v>173.08</v>
          </cell>
        </row>
        <row r="158">
          <cell r="B158" t="str">
            <v>04.06.01.06</v>
          </cell>
          <cell r="C158" t="str">
            <v>Escavação em rocha dura valas a fogo 0-6 m</v>
          </cell>
          <cell r="D158" t="str">
            <v>m³</v>
          </cell>
          <cell r="E158">
            <v>181.6</v>
          </cell>
        </row>
        <row r="159">
          <cell r="E159" t="str">
            <v/>
          </cell>
        </row>
        <row r="160">
          <cell r="B160" t="str">
            <v>04.09.00.00</v>
          </cell>
          <cell r="C160" t="str">
            <v>Aterro, Reaterro, Lastros</v>
          </cell>
          <cell r="E160" t="str">
            <v/>
          </cell>
        </row>
        <row r="161">
          <cell r="B161" t="str">
            <v>04.09.02.01</v>
          </cell>
          <cell r="C161" t="str">
            <v>Reenchimento compactado a percussão</v>
          </cell>
          <cell r="D161" t="str">
            <v>m³</v>
          </cell>
          <cell r="E161">
            <v>4.54</v>
          </cell>
        </row>
        <row r="162">
          <cell r="B162" t="str">
            <v>04.09.02.02</v>
          </cell>
          <cell r="C162" t="str">
            <v>Reenchimento manual apiloado</v>
          </cell>
          <cell r="D162" t="str">
            <v>m³</v>
          </cell>
          <cell r="E162">
            <v>7.68</v>
          </cell>
        </row>
        <row r="163">
          <cell r="B163" t="str">
            <v>04.09.02.03</v>
          </cell>
          <cell r="C163" t="str">
            <v>Material empréstimo areia - medição no aterro compacto</v>
          </cell>
          <cell r="D163" t="str">
            <v>m³</v>
          </cell>
          <cell r="E163">
            <v>39.49</v>
          </cell>
        </row>
        <row r="164">
          <cell r="B164" t="str">
            <v>04.09.02.04</v>
          </cell>
          <cell r="C164" t="str">
            <v>Material empréstimo terra - medição no aterro compacto</v>
          </cell>
          <cell r="D164" t="str">
            <v>m³</v>
          </cell>
          <cell r="E164">
            <v>15.75</v>
          </cell>
        </row>
        <row r="165">
          <cell r="B165" t="str">
            <v>04.09.02.05</v>
          </cell>
          <cell r="C165" t="str">
            <v>Material empréstimo argila - medição no aterro compacto</v>
          </cell>
          <cell r="D165" t="str">
            <v>m³</v>
          </cell>
          <cell r="E165">
            <v>21</v>
          </cell>
        </row>
        <row r="166">
          <cell r="B166" t="str">
            <v>04.09.02.06</v>
          </cell>
          <cell r="C166" t="str">
            <v>Material empréstimo saibro - medição no aterro compacto</v>
          </cell>
          <cell r="D166" t="str">
            <v>m³</v>
          </cell>
          <cell r="E166">
            <v>38.5</v>
          </cell>
        </row>
        <row r="167">
          <cell r="B167" t="str">
            <v>04.09.03.01</v>
          </cell>
          <cell r="C167" t="str">
            <v>Lastro de areia</v>
          </cell>
          <cell r="D167" t="str">
            <v>m³</v>
          </cell>
          <cell r="E167">
            <v>44.03</v>
          </cell>
        </row>
        <row r="168">
          <cell r="B168" t="str">
            <v>04.09.03.02</v>
          </cell>
          <cell r="C168" t="str">
            <v>Lastro de brita</v>
          </cell>
          <cell r="D168" t="str">
            <v>m³</v>
          </cell>
          <cell r="E168">
            <v>65.959999999999994</v>
          </cell>
        </row>
        <row r="169">
          <cell r="E169" t="str">
            <v/>
          </cell>
        </row>
        <row r="170">
          <cell r="B170" t="str">
            <v>04.10.00.00</v>
          </cell>
          <cell r="C170" t="str">
            <v>Carga, Transporte, Descarga</v>
          </cell>
          <cell r="E170" t="str">
            <v/>
          </cell>
        </row>
        <row r="171">
          <cell r="B171" t="str">
            <v>04.10.01.01</v>
          </cell>
          <cell r="C171" t="str">
            <v>Carga e descarga de areia para empréstimo</v>
          </cell>
          <cell r="D171" t="str">
            <v>m³</v>
          </cell>
          <cell r="E171">
            <v>2.64</v>
          </cell>
        </row>
        <row r="172">
          <cell r="B172" t="str">
            <v>04.10.01.02</v>
          </cell>
          <cell r="C172" t="str">
            <v>Carga e descarga de terra para empréstimo</v>
          </cell>
          <cell r="D172" t="str">
            <v>m³</v>
          </cell>
          <cell r="E172">
            <v>3.29</v>
          </cell>
        </row>
        <row r="173">
          <cell r="B173" t="str">
            <v>04.10.01.11</v>
          </cell>
          <cell r="C173" t="str">
            <v>Transporte de areia para empréstimo - 1 km</v>
          </cell>
          <cell r="D173" t="str">
            <v>m³</v>
          </cell>
          <cell r="E173">
            <v>1.94</v>
          </cell>
        </row>
        <row r="174">
          <cell r="B174" t="str">
            <v>04.10.01.12</v>
          </cell>
          <cell r="C174" t="str">
            <v>Transporte de areia para empréstimo - 2 km</v>
          </cell>
          <cell r="D174" t="str">
            <v>m³</v>
          </cell>
          <cell r="E174">
            <v>2.78</v>
          </cell>
        </row>
        <row r="175">
          <cell r="B175" t="str">
            <v>04.10.01.13</v>
          </cell>
          <cell r="C175" t="str">
            <v>Transporte de areia para empréstimo - 3 km</v>
          </cell>
          <cell r="D175" t="str">
            <v>m³</v>
          </cell>
          <cell r="E175">
            <v>3.33</v>
          </cell>
        </row>
        <row r="176">
          <cell r="B176" t="str">
            <v>04.10.01.15</v>
          </cell>
          <cell r="C176" t="str">
            <v>Transporte de areia para empréstimo - 5 km</v>
          </cell>
          <cell r="D176" t="str">
            <v>m³</v>
          </cell>
          <cell r="E176">
            <v>4.33</v>
          </cell>
        </row>
        <row r="177">
          <cell r="B177" t="str">
            <v>04.10.01.17</v>
          </cell>
          <cell r="C177" t="str">
            <v>Transporte de areia para empréstimo - 7 km</v>
          </cell>
          <cell r="D177" t="str">
            <v>m³</v>
          </cell>
          <cell r="E177">
            <v>5.14</v>
          </cell>
        </row>
        <row r="178">
          <cell r="B178" t="str">
            <v>04.10.01.20</v>
          </cell>
          <cell r="C178" t="str">
            <v>Transporte de areia para empréstimo - 10 km</v>
          </cell>
          <cell r="D178" t="str">
            <v>m³</v>
          </cell>
          <cell r="E178">
            <v>6.18</v>
          </cell>
        </row>
        <row r="179">
          <cell r="B179" t="str">
            <v>04.10.01.31</v>
          </cell>
          <cell r="C179" t="str">
            <v>Transporte de terra para empréstimo - 1 km</v>
          </cell>
          <cell r="D179" t="str">
            <v>m³</v>
          </cell>
          <cell r="E179">
            <v>2.33</v>
          </cell>
        </row>
        <row r="180">
          <cell r="B180" t="str">
            <v>04.10.01.32</v>
          </cell>
          <cell r="C180" t="str">
            <v>Transporte de terra para empréstimo - 2 km</v>
          </cell>
          <cell r="D180" t="str">
            <v>m³</v>
          </cell>
          <cell r="E180">
            <v>3.33</v>
          </cell>
        </row>
        <row r="181">
          <cell r="B181" t="str">
            <v>04.10.01.33</v>
          </cell>
          <cell r="C181" t="str">
            <v>Transporte de terra para empréstimo - 3 km</v>
          </cell>
          <cell r="D181" t="str">
            <v>m³</v>
          </cell>
          <cell r="E181">
            <v>3.99</v>
          </cell>
        </row>
        <row r="182">
          <cell r="B182" t="str">
            <v>04.10.01.35</v>
          </cell>
          <cell r="C182" t="str">
            <v>Transporte de terra para empréstimo - 5 km</v>
          </cell>
          <cell r="D182" t="str">
            <v>m³</v>
          </cell>
          <cell r="E182">
            <v>5.16</v>
          </cell>
        </row>
        <row r="183">
          <cell r="B183" t="str">
            <v>04.10.01.37</v>
          </cell>
          <cell r="C183" t="str">
            <v>Transporte de terra para empréstimo - 7 km</v>
          </cell>
          <cell r="D183" t="str">
            <v>m³</v>
          </cell>
          <cell r="E183">
            <v>6.15</v>
          </cell>
        </row>
        <row r="184">
          <cell r="B184" t="str">
            <v>04.10.01.40</v>
          </cell>
          <cell r="C184" t="str">
            <v>Transporte de terra para empréstimo - 10 km</v>
          </cell>
          <cell r="D184" t="str">
            <v>m³</v>
          </cell>
          <cell r="E184">
            <v>7.39</v>
          </cell>
        </row>
        <row r="185">
          <cell r="B185" t="str">
            <v>04.10.02.01</v>
          </cell>
          <cell r="C185" t="str">
            <v>Carga e descarga de solo para bota-fora</v>
          </cell>
          <cell r="D185" t="str">
            <v>m³</v>
          </cell>
          <cell r="E185">
            <v>2.94</v>
          </cell>
        </row>
        <row r="186">
          <cell r="B186" t="str">
            <v>04.10.02.02</v>
          </cell>
          <cell r="C186" t="str">
            <v>Carga e descarga de rocha para bota-fora</v>
          </cell>
          <cell r="D186" t="str">
            <v>m³</v>
          </cell>
          <cell r="E186">
            <v>4.6500000000000004</v>
          </cell>
        </row>
        <row r="187">
          <cell r="B187" t="str">
            <v>04.10.02.11</v>
          </cell>
          <cell r="C187" t="str">
            <v>Transporte de solos para bota-fora - 1 km</v>
          </cell>
          <cell r="D187" t="str">
            <v>m³</v>
          </cell>
          <cell r="E187">
            <v>2.08</v>
          </cell>
        </row>
        <row r="188">
          <cell r="B188" t="str">
            <v>04.10.02.12</v>
          </cell>
          <cell r="C188" t="str">
            <v>Transporte de solos para bota-fora - 2 km</v>
          </cell>
          <cell r="D188" t="str">
            <v>m³</v>
          </cell>
          <cell r="E188">
            <v>2.96</v>
          </cell>
        </row>
        <row r="189">
          <cell r="B189" t="str">
            <v>04.10.02.13</v>
          </cell>
          <cell r="C189" t="str">
            <v>Transporte de solos para bota-fora - 3 km</v>
          </cell>
          <cell r="D189" t="str">
            <v>m³</v>
          </cell>
          <cell r="E189">
            <v>3.56</v>
          </cell>
        </row>
        <row r="190">
          <cell r="B190" t="str">
            <v>04.10.02.15</v>
          </cell>
          <cell r="C190" t="str">
            <v>Transporte de solos para bota-fora - 5 km</v>
          </cell>
          <cell r="D190" t="str">
            <v>m³</v>
          </cell>
          <cell r="E190">
            <v>4.6100000000000003</v>
          </cell>
        </row>
        <row r="191">
          <cell r="B191" t="str">
            <v>04.10.02.17</v>
          </cell>
          <cell r="C191" t="str">
            <v>Transporte de solos para bota-fora - 7 km</v>
          </cell>
          <cell r="D191" t="str">
            <v>m³</v>
          </cell>
          <cell r="E191">
            <v>5.49</v>
          </cell>
        </row>
        <row r="192">
          <cell r="B192" t="str">
            <v>04.10.02.20</v>
          </cell>
          <cell r="C192" t="str">
            <v>Transporte de solos para bota-fora - 10 km</v>
          </cell>
          <cell r="D192" t="str">
            <v>m³</v>
          </cell>
          <cell r="E192">
            <v>6.6</v>
          </cell>
        </row>
        <row r="193">
          <cell r="B193" t="str">
            <v>04.10.02.31</v>
          </cell>
          <cell r="C193" t="str">
            <v>Transporte de rocha para bota-fora - 1 km</v>
          </cell>
          <cell r="D193" t="str">
            <v>m³</v>
          </cell>
          <cell r="E193">
            <v>2.74</v>
          </cell>
        </row>
        <row r="194">
          <cell r="B194" t="str">
            <v>04.10.02.32</v>
          </cell>
          <cell r="C194" t="str">
            <v>Transporte de rocha para bota-fora - 2 km</v>
          </cell>
          <cell r="D194" t="str">
            <v>m³</v>
          </cell>
          <cell r="E194">
            <v>3.91</v>
          </cell>
        </row>
        <row r="195">
          <cell r="B195" t="str">
            <v>04.10.02.33</v>
          </cell>
          <cell r="C195" t="str">
            <v>Transporte de rocha para bota-fora - 3 km</v>
          </cell>
          <cell r="D195" t="str">
            <v>m³</v>
          </cell>
          <cell r="E195">
            <v>4.7</v>
          </cell>
        </row>
        <row r="196">
          <cell r="B196" t="str">
            <v>04.10.02.35</v>
          </cell>
          <cell r="C196" t="str">
            <v>Transporte de rocha para bota-fora - 5 km</v>
          </cell>
          <cell r="D196" t="str">
            <v>m³</v>
          </cell>
          <cell r="E196">
            <v>6.09</v>
          </cell>
        </row>
        <row r="197">
          <cell r="B197" t="str">
            <v>04.10.02.37</v>
          </cell>
          <cell r="C197" t="str">
            <v>Transporte de rocha para bota-fora - 7 km</v>
          </cell>
          <cell r="D197" t="str">
            <v>m³</v>
          </cell>
          <cell r="E197">
            <v>7.24</v>
          </cell>
        </row>
        <row r="198">
          <cell r="B198" t="str">
            <v>04.10.02.40</v>
          </cell>
          <cell r="C198" t="str">
            <v>Transporte de rocha para bota-fora - 10 km</v>
          </cell>
          <cell r="D198" t="str">
            <v>m³</v>
          </cell>
          <cell r="E198">
            <v>8.6999999999999993</v>
          </cell>
        </row>
        <row r="199">
          <cell r="E199" t="str">
            <v/>
          </cell>
        </row>
        <row r="200">
          <cell r="B200" t="str">
            <v>05.00.00.00</v>
          </cell>
          <cell r="C200" t="str">
            <v>ESCORAMENTO</v>
          </cell>
          <cell r="E200" t="str">
            <v/>
          </cell>
        </row>
        <row r="201">
          <cell r="B201" t="str">
            <v>05.01.00.00</v>
          </cell>
          <cell r="C201" t="str">
            <v>Escoramentos em Madeira</v>
          </cell>
          <cell r="E201" t="str">
            <v/>
          </cell>
        </row>
        <row r="202">
          <cell r="B202" t="str">
            <v>05.01.00.10</v>
          </cell>
          <cell r="C202" t="str">
            <v>Pontaleteamento de madeira</v>
          </cell>
          <cell r="D202" t="str">
            <v>m²</v>
          </cell>
          <cell r="E202">
            <v>7.93</v>
          </cell>
        </row>
        <row r="203">
          <cell r="B203" t="str">
            <v>05.01.00.20</v>
          </cell>
          <cell r="C203" t="str">
            <v>Escoramento descontínuo de madeira</v>
          </cell>
          <cell r="D203" t="str">
            <v>m²</v>
          </cell>
          <cell r="E203">
            <v>14.05</v>
          </cell>
        </row>
        <row r="204">
          <cell r="B204" t="str">
            <v>05.01.00.30</v>
          </cell>
          <cell r="C204" t="str">
            <v>Escoramento contínuo de madeira</v>
          </cell>
          <cell r="D204" t="str">
            <v>m²</v>
          </cell>
          <cell r="E204">
            <v>19.600000000000001</v>
          </cell>
        </row>
        <row r="205">
          <cell r="E205" t="str">
            <v/>
          </cell>
        </row>
        <row r="206">
          <cell r="B206" t="str">
            <v>05.02.00.00</v>
          </cell>
          <cell r="C206" t="str">
            <v>Escoramento Metálico</v>
          </cell>
          <cell r="E206" t="str">
            <v/>
          </cell>
        </row>
        <row r="207">
          <cell r="B207" t="str">
            <v>05.02.00.30</v>
          </cell>
          <cell r="C207" t="str">
            <v>Escoramento contínuo metálico estacas-prancha</v>
          </cell>
          <cell r="D207" t="str">
            <v>m²</v>
          </cell>
          <cell r="E207">
            <v>35.43</v>
          </cell>
        </row>
        <row r="208">
          <cell r="E208" t="str">
            <v/>
          </cell>
        </row>
        <row r="209">
          <cell r="B209" t="str">
            <v>06.00.00.00</v>
          </cell>
          <cell r="C209" t="str">
            <v>ESGOTAMENTO</v>
          </cell>
          <cell r="E209" t="str">
            <v/>
          </cell>
        </row>
        <row r="210">
          <cell r="B210" t="str">
            <v>06.01.00.00</v>
          </cell>
          <cell r="C210" t="str">
            <v>Esgotamento com Bombas</v>
          </cell>
          <cell r="E210" t="str">
            <v/>
          </cell>
        </row>
        <row r="211">
          <cell r="B211" t="str">
            <v>06.01.00.10</v>
          </cell>
          <cell r="C211" t="str">
            <v>Esgotamento com bomba auto-escorvante 3,5 HP, a gasolina</v>
          </cell>
          <cell r="D211" t="str">
            <v>h</v>
          </cell>
          <cell r="E211">
            <v>3.69</v>
          </cell>
        </row>
        <row r="212">
          <cell r="B212" t="str">
            <v>06.01.00.20</v>
          </cell>
          <cell r="C212" t="str">
            <v>Esgotamento com bomba auto-escorvante 7,0 HP, gasolina</v>
          </cell>
          <cell r="D212" t="str">
            <v>h</v>
          </cell>
          <cell r="E212">
            <v>0</v>
          </cell>
        </row>
        <row r="213">
          <cell r="B213" t="str">
            <v>***</v>
          </cell>
          <cell r="C213" t="str">
            <v>Esgotamento com bomba auto-escorvante 8,0 HP, gasolina</v>
          </cell>
          <cell r="D213" t="str">
            <v>h</v>
          </cell>
          <cell r="E213">
            <v>5.98</v>
          </cell>
        </row>
        <row r="214">
          <cell r="E214" t="str">
            <v/>
          </cell>
        </row>
        <row r="215">
          <cell r="B215" t="str">
            <v>06.02.00.00</v>
          </cell>
          <cell r="C215" t="str">
            <v>Rebaixamento de Lençol Freático</v>
          </cell>
          <cell r="E215" t="str">
            <v/>
          </cell>
        </row>
        <row r="216">
          <cell r="B216" t="str">
            <v>***</v>
          </cell>
          <cell r="C216" t="str">
            <v>Rebaixamento de lençol freático em areia, até 1,5 m de profund.</v>
          </cell>
          <cell r="D216" t="str">
            <v>m</v>
          </cell>
          <cell r="E216">
            <v>8.34</v>
          </cell>
        </row>
        <row r="217">
          <cell r="B217" t="str">
            <v>06.02.00.10</v>
          </cell>
          <cell r="C217" t="str">
            <v>Rebaixamento de lençol freático, valas em areia, até 1,5 m de profund.</v>
          </cell>
          <cell r="D217" t="str">
            <v>m</v>
          </cell>
          <cell r="E217">
            <v>0</v>
          </cell>
        </row>
        <row r="218">
          <cell r="E218" t="str">
            <v/>
          </cell>
        </row>
        <row r="219">
          <cell r="B219" t="str">
            <v>06.03.00.00</v>
          </cell>
          <cell r="C219" t="str">
            <v>Drenagem</v>
          </cell>
          <cell r="E219" t="str">
            <v/>
          </cell>
        </row>
        <row r="220">
          <cell r="B220" t="str">
            <v>06.03.00.40</v>
          </cell>
          <cell r="C220" t="str">
            <v>Manta geotextil tecida, densidade 156 g/m²</v>
          </cell>
          <cell r="D220" t="str">
            <v>m²</v>
          </cell>
          <cell r="E220">
            <v>4.13</v>
          </cell>
        </row>
        <row r="221">
          <cell r="E221" t="str">
            <v/>
          </cell>
        </row>
        <row r="222">
          <cell r="B222" t="str">
            <v>07.00.00.00</v>
          </cell>
          <cell r="C222" t="str">
            <v>OBRAS DE CONTENÇÃO</v>
          </cell>
          <cell r="E222" t="str">
            <v/>
          </cell>
        </row>
        <row r="223">
          <cell r="B223" t="str">
            <v>07.02.00.00</v>
          </cell>
          <cell r="C223" t="str">
            <v>Gabiões</v>
          </cell>
          <cell r="E223" t="str">
            <v/>
          </cell>
        </row>
        <row r="224">
          <cell r="B224" t="str">
            <v>07.02.00.10</v>
          </cell>
          <cell r="C224" t="str">
            <v>Enchimento com pedra-de-mão de gabiões tipo colchão</v>
          </cell>
          <cell r="D224" t="str">
            <v>m³</v>
          </cell>
          <cell r="E224">
            <v>62.76</v>
          </cell>
        </row>
        <row r="225">
          <cell r="B225" t="str">
            <v>07.02.00.20</v>
          </cell>
          <cell r="C225" t="str">
            <v>Enchimento com pedra-de-mão de gabiões tipo caixa</v>
          </cell>
          <cell r="D225" t="str">
            <v>m³</v>
          </cell>
          <cell r="E225">
            <v>64.81</v>
          </cell>
        </row>
        <row r="226">
          <cell r="E226" t="str">
            <v/>
          </cell>
        </row>
        <row r="227">
          <cell r="B227" t="str">
            <v>07.03.00.00</v>
          </cell>
          <cell r="C227" t="str">
            <v>Enrocamento</v>
          </cell>
          <cell r="E227" t="str">
            <v/>
          </cell>
        </row>
        <row r="228">
          <cell r="B228" t="str">
            <v>07.03.00.10</v>
          </cell>
          <cell r="C228" t="str">
            <v>Enrocamento com pedra-de-mão lançada</v>
          </cell>
          <cell r="D228" t="str">
            <v>m³</v>
          </cell>
          <cell r="E228">
            <v>50.9</v>
          </cell>
        </row>
        <row r="229">
          <cell r="B229" t="str">
            <v>07.03.00.20</v>
          </cell>
          <cell r="C229" t="str">
            <v>Enrocamento com pedra-de-mão arrumada</v>
          </cell>
          <cell r="D229" t="str">
            <v>m³</v>
          </cell>
          <cell r="E229">
            <v>60.71</v>
          </cell>
        </row>
        <row r="230">
          <cell r="E230" t="str">
            <v/>
          </cell>
        </row>
        <row r="231">
          <cell r="B231" t="str">
            <v>08.00.00.00</v>
          </cell>
          <cell r="C231" t="str">
            <v>FUNDAÇAO E ESTRUTURA</v>
          </cell>
          <cell r="E231" t="str">
            <v/>
          </cell>
        </row>
        <row r="232">
          <cell r="B232" t="str">
            <v>08.03.00.00</v>
          </cell>
          <cell r="C232" t="str">
            <v>Lastro</v>
          </cell>
          <cell r="E232" t="str">
            <v/>
          </cell>
        </row>
        <row r="233">
          <cell r="B233" t="str">
            <v>08.03.00.14</v>
          </cell>
          <cell r="C233" t="str">
            <v>Lastro de brita nº 2</v>
          </cell>
          <cell r="D233" t="str">
            <v>m³</v>
          </cell>
          <cell r="E233">
            <v>65.959999999999994</v>
          </cell>
        </row>
        <row r="234">
          <cell r="B234" t="str">
            <v>08.03.00.34</v>
          </cell>
          <cell r="C234" t="str">
            <v>Lastro de concreto consumo minimo de cimento 250 kg/m³</v>
          </cell>
          <cell r="D234" t="str">
            <v>m³</v>
          </cell>
          <cell r="E234">
            <v>244.2</v>
          </cell>
        </row>
        <row r="235">
          <cell r="B235" t="str">
            <v>***</v>
          </cell>
          <cell r="C235" t="str">
            <v>Lastro de concreto usinado bombeado 250 kg cim/m³</v>
          </cell>
          <cell r="D235" t="str">
            <v>m³</v>
          </cell>
          <cell r="E235">
            <v>248.93</v>
          </cell>
        </row>
        <row r="236">
          <cell r="E236" t="str">
            <v/>
          </cell>
        </row>
        <row r="237">
          <cell r="B237" t="str">
            <v>08.04.00.00</v>
          </cell>
          <cell r="C237" t="str">
            <v>Fôrmas e Cimbramentos</v>
          </cell>
          <cell r="E237" t="str">
            <v/>
          </cell>
        </row>
        <row r="238">
          <cell r="B238" t="str">
            <v>08.04.00.22</v>
          </cell>
          <cell r="C238" t="str">
            <v>Fôrmas planas para fundações, com escoramento</v>
          </cell>
          <cell r="D238" t="str">
            <v>m²</v>
          </cell>
          <cell r="E238">
            <v>30.8</v>
          </cell>
        </row>
        <row r="239">
          <cell r="B239" t="str">
            <v>08.04.00.24</v>
          </cell>
          <cell r="C239" t="str">
            <v>Fôrmas planas para lajes e paredes, com escoramento</v>
          </cell>
          <cell r="D239" t="str">
            <v>m²</v>
          </cell>
          <cell r="E239">
            <v>52</v>
          </cell>
        </row>
        <row r="240">
          <cell r="B240" t="str">
            <v>08.04.00.26</v>
          </cell>
          <cell r="C240" t="str">
            <v>Fôrmas planas para vigas e pilares, com escoramento</v>
          </cell>
          <cell r="D240" t="str">
            <v>m²</v>
          </cell>
          <cell r="E240">
            <v>59.88</v>
          </cell>
        </row>
        <row r="241">
          <cell r="B241" t="str">
            <v>08.04.00.28</v>
          </cell>
          <cell r="C241" t="str">
            <v>Fôrmas planas para reservatório Intze, com escoramento</v>
          </cell>
          <cell r="D241" t="str">
            <v>m²</v>
          </cell>
          <cell r="E241">
            <v>69.38</v>
          </cell>
        </row>
        <row r="242">
          <cell r="B242" t="str">
            <v>08.04.00.42</v>
          </cell>
          <cell r="C242" t="str">
            <v>Fôrmas curvas para fundações, com escoramento</v>
          </cell>
          <cell r="D242" t="str">
            <v>m²</v>
          </cell>
          <cell r="E242">
            <v>45.99</v>
          </cell>
        </row>
        <row r="243">
          <cell r="B243" t="str">
            <v>***</v>
          </cell>
          <cell r="C243" t="str">
            <v>Fôrmas curvas cilíndricas, estruturas correntes, com escoramento</v>
          </cell>
          <cell r="D243" t="str">
            <v>m²</v>
          </cell>
          <cell r="E243">
            <v>70.98</v>
          </cell>
        </row>
        <row r="244">
          <cell r="B244" t="str">
            <v>08.04.00.44</v>
          </cell>
          <cell r="C244" t="str">
            <v>Fôrmas curvas para reservatório apoiado, com escoramento</v>
          </cell>
          <cell r="D244" t="str">
            <v>m²</v>
          </cell>
          <cell r="E244">
            <v>84.11</v>
          </cell>
        </row>
        <row r="245">
          <cell r="B245" t="str">
            <v>08.04.00.48</v>
          </cell>
          <cell r="C245" t="str">
            <v>Fôrmas curvas para reservatório Intze, com escoramento</v>
          </cell>
          <cell r="D245" t="str">
            <v>m²</v>
          </cell>
          <cell r="E245">
            <v>98.41</v>
          </cell>
        </row>
        <row r="246">
          <cell r="E246" t="str">
            <v/>
          </cell>
        </row>
        <row r="247">
          <cell r="B247" t="str">
            <v>08.05.00.00</v>
          </cell>
          <cell r="C247" t="str">
            <v>Armaduras</v>
          </cell>
          <cell r="E247" t="str">
            <v/>
          </cell>
        </row>
        <row r="248">
          <cell r="B248" t="str">
            <v>08.05.00.20</v>
          </cell>
          <cell r="C248" t="str">
            <v>Armadura CA - 50</v>
          </cell>
          <cell r="D248" t="str">
            <v>kg</v>
          </cell>
          <cell r="E248">
            <v>6.58</v>
          </cell>
        </row>
        <row r="249">
          <cell r="B249" t="str">
            <v>08.05.00.30</v>
          </cell>
          <cell r="C249" t="str">
            <v>Armadura CA - 60</v>
          </cell>
          <cell r="D249" t="str">
            <v>kg</v>
          </cell>
          <cell r="E249">
            <v>7.34</v>
          </cell>
        </row>
        <row r="250">
          <cell r="E250" t="str">
            <v/>
          </cell>
        </row>
        <row r="251">
          <cell r="B251" t="str">
            <v>08.06.00.00</v>
          </cell>
          <cell r="C251" t="str">
            <v>Concreto</v>
          </cell>
          <cell r="E251" t="str">
            <v/>
          </cell>
        </row>
        <row r="252">
          <cell r="B252" t="str">
            <v>08.06.00.14</v>
          </cell>
          <cell r="C252" t="str">
            <v>Concreto Fck = 15 MPa, mín. 340 kg cim/m³, estruturas correntes</v>
          </cell>
          <cell r="D252" t="str">
            <v>m³</v>
          </cell>
          <cell r="E252">
            <v>283.76</v>
          </cell>
        </row>
        <row r="253">
          <cell r="B253" t="str">
            <v>08.06.00.16</v>
          </cell>
          <cell r="C253" t="str">
            <v>Concreto Fck = 18 MPa, mín. 355 kg cim/m³, estruturas correntes</v>
          </cell>
          <cell r="D253" t="str">
            <v>m³</v>
          </cell>
          <cell r="E253">
            <v>288.63</v>
          </cell>
        </row>
        <row r="254">
          <cell r="B254" t="str">
            <v>08.06.00.22</v>
          </cell>
          <cell r="C254" t="str">
            <v>Concreto Fck = 20 MPa, mín. 370 kg cim/m³, fins hidráulicos</v>
          </cell>
          <cell r="D254" t="str">
            <v>m³</v>
          </cell>
          <cell r="E254">
            <v>293.64999999999998</v>
          </cell>
        </row>
        <row r="255">
          <cell r="B255" t="str">
            <v>08.06.00.24</v>
          </cell>
          <cell r="C255" t="str">
            <v>Concreto Fck = 20 MPa, mín. 370 kg cim/m³, fins hidráulicos, res. Intze</v>
          </cell>
          <cell r="D255" t="str">
            <v>m³</v>
          </cell>
          <cell r="E255">
            <v>318.69</v>
          </cell>
        </row>
        <row r="256">
          <cell r="B256" t="str">
            <v>08.06.00.26</v>
          </cell>
          <cell r="C256" t="str">
            <v>Concreto Fck = 22 MPa, mín. 380 kg cim/m³, fins hidráulicos</v>
          </cell>
          <cell r="D256" t="str">
            <v>m³</v>
          </cell>
          <cell r="E256">
            <v>298.66000000000003</v>
          </cell>
        </row>
        <row r="257">
          <cell r="B257" t="str">
            <v>08.06.00.28</v>
          </cell>
          <cell r="C257" t="str">
            <v>Concreto Fck = 22 MPa, mín. 380 kg cim/m³, fins hidráulicos, res. Intze</v>
          </cell>
          <cell r="D257" t="str">
            <v>m³</v>
          </cell>
          <cell r="E257">
            <v>323.7</v>
          </cell>
        </row>
        <row r="258">
          <cell r="B258" t="str">
            <v>08.06.00.42</v>
          </cell>
          <cell r="C258" t="str">
            <v>Concreto ciclópico 30% pedra-de-mão, min. 150 kg cim/m³</v>
          </cell>
          <cell r="D258" t="str">
            <v>m³</v>
          </cell>
          <cell r="E258">
            <v>196.3</v>
          </cell>
        </row>
        <row r="259">
          <cell r="B259" t="str">
            <v>***</v>
          </cell>
          <cell r="C259" t="str">
            <v>Concreto usinado bombeado 15 MPa, 340 kg cim/m³</v>
          </cell>
          <cell r="D259" t="str">
            <v>m³</v>
          </cell>
          <cell r="E259">
            <v>267.52999999999997</v>
          </cell>
        </row>
        <row r="260">
          <cell r="B260" t="str">
            <v>***</v>
          </cell>
          <cell r="C260" t="str">
            <v>Concreto usinado bombeado 18 MPa, 355 kg cim/m³</v>
          </cell>
          <cell r="D260" t="str">
            <v>m³</v>
          </cell>
          <cell r="E260">
            <v>276.36</v>
          </cell>
        </row>
        <row r="261">
          <cell r="B261" t="str">
            <v>***</v>
          </cell>
          <cell r="C261" t="str">
            <v>Concreto usinado bombeado 20 MPa, 370 kg cim/m³</v>
          </cell>
          <cell r="D261" t="str">
            <v>m³</v>
          </cell>
          <cell r="E261">
            <v>288.99</v>
          </cell>
        </row>
        <row r="262">
          <cell r="B262" t="str">
            <v>***</v>
          </cell>
          <cell r="C262" t="str">
            <v>Concreto usinado bombeado 20 MPa, 370 kg cim/m³, res.Intze</v>
          </cell>
          <cell r="D262" t="str">
            <v>m³</v>
          </cell>
          <cell r="E262">
            <v>295.86</v>
          </cell>
        </row>
        <row r="263">
          <cell r="B263" t="str">
            <v>***</v>
          </cell>
          <cell r="C263" t="str">
            <v>Concreto usinado bombeado 22 MPa, 380 kg cim/m³</v>
          </cell>
          <cell r="D263" t="str">
            <v>m³</v>
          </cell>
          <cell r="E263">
            <v>305.39999999999998</v>
          </cell>
        </row>
        <row r="264">
          <cell r="B264" t="str">
            <v>***</v>
          </cell>
          <cell r="C264" t="str">
            <v>Concreto usinado bombeado 22 MPa, 380 kg cim/m³, res.Intze</v>
          </cell>
          <cell r="D264" t="str">
            <v>m³</v>
          </cell>
          <cell r="E264">
            <v>312.27999999999997</v>
          </cell>
        </row>
        <row r="265">
          <cell r="B265" t="str">
            <v>***</v>
          </cell>
          <cell r="C265" t="str">
            <v>Concreto usinado bombeado 25 MPa, 390 kg cim/m³</v>
          </cell>
          <cell r="D265" t="str">
            <v>m³</v>
          </cell>
          <cell r="E265">
            <v>320.55</v>
          </cell>
        </row>
        <row r="266">
          <cell r="B266" t="str">
            <v>***</v>
          </cell>
          <cell r="C266" t="str">
            <v>Concreto usinado bombeado 25 MPa, 390 kg cim/m³, res.Intze</v>
          </cell>
          <cell r="D266" t="str">
            <v>m³</v>
          </cell>
          <cell r="E266">
            <v>327.43</v>
          </cell>
        </row>
        <row r="267">
          <cell r="B267" t="str">
            <v>***</v>
          </cell>
          <cell r="C267" t="str">
            <v>Concreto usinado bombeado 30 MPa, 400 kg cim/m³</v>
          </cell>
          <cell r="D267" t="str">
            <v>m³</v>
          </cell>
          <cell r="E267">
            <v>339.49</v>
          </cell>
        </row>
        <row r="268">
          <cell r="B268" t="str">
            <v>***</v>
          </cell>
          <cell r="C268" t="str">
            <v>Concreto usinado bombeado 30 MPa, 400 kg cim/m³, res.Intze</v>
          </cell>
          <cell r="D268" t="str">
            <v>m³</v>
          </cell>
          <cell r="E268">
            <v>375.39</v>
          </cell>
        </row>
        <row r="269">
          <cell r="E269" t="str">
            <v/>
          </cell>
        </row>
        <row r="270">
          <cell r="B270" t="str">
            <v>08.07.00.00</v>
          </cell>
          <cell r="C270" t="str">
            <v>Serviços Complementares às Obras de Concreto</v>
          </cell>
          <cell r="E270" t="str">
            <v/>
          </cell>
        </row>
        <row r="271">
          <cell r="B271" t="str">
            <v>08.07.01.10</v>
          </cell>
          <cell r="C271" t="str">
            <v>Junta de dilatação e de vedação, fins hidráulicos</v>
          </cell>
          <cell r="D271" t="str">
            <v>m</v>
          </cell>
          <cell r="E271">
            <v>87.85</v>
          </cell>
        </row>
        <row r="272">
          <cell r="B272" t="str">
            <v>08.07.02.22</v>
          </cell>
          <cell r="C272" t="str">
            <v>Apoio de neoprene 60 × 50 × 10 mm</v>
          </cell>
          <cell r="D272" t="str">
            <v>un</v>
          </cell>
          <cell r="E272">
            <v>6.41</v>
          </cell>
        </row>
        <row r="273">
          <cell r="B273" t="str">
            <v>08.07.02.24</v>
          </cell>
          <cell r="C273" t="str">
            <v>Apoio de neoprene 70 × 50 × 10 mm</v>
          </cell>
          <cell r="D273" t="str">
            <v>un</v>
          </cell>
          <cell r="E273">
            <v>6.79</v>
          </cell>
        </row>
        <row r="274">
          <cell r="B274" t="str">
            <v>08.07.02.26</v>
          </cell>
          <cell r="C274" t="str">
            <v>Apoio de neoprene 80 × 50 × 10 mm</v>
          </cell>
          <cell r="D274" t="str">
            <v>un</v>
          </cell>
          <cell r="E274">
            <v>7.16</v>
          </cell>
        </row>
        <row r="275">
          <cell r="B275" t="str">
            <v>08.07.02.28</v>
          </cell>
          <cell r="C275" t="str">
            <v>Apoio de neoprene 100 × 50 × 10 mm</v>
          </cell>
          <cell r="D275" t="str">
            <v>un</v>
          </cell>
          <cell r="E275">
            <v>7.66</v>
          </cell>
        </row>
        <row r="276">
          <cell r="E276" t="str">
            <v/>
          </cell>
        </row>
        <row r="277">
          <cell r="B277" t="str">
            <v>08.10.00.00</v>
          </cell>
          <cell r="C277" t="str">
            <v>Caixas e Poços</v>
          </cell>
          <cell r="E277" t="str">
            <v/>
          </cell>
        </row>
        <row r="278">
          <cell r="B278" t="str">
            <v>08.10.01.04</v>
          </cell>
          <cell r="C278" t="str">
            <v>Caixa de proteção para registro DN 050 a DN 250, profund. até 2,00 m</v>
          </cell>
          <cell r="D278" t="str">
            <v>un</v>
          </cell>
          <cell r="E278">
            <v>1293.8599999999999</v>
          </cell>
        </row>
        <row r="279">
          <cell r="B279" t="str">
            <v>08.10.01.06</v>
          </cell>
          <cell r="C279" t="str">
            <v>Caixa de proteção para registro DN 300 a DN 600, profund. até 2,00 m</v>
          </cell>
          <cell r="D279" t="str">
            <v>un</v>
          </cell>
          <cell r="E279">
            <v>1995.06</v>
          </cell>
        </row>
        <row r="280">
          <cell r="B280" t="str">
            <v>08.10.02.10</v>
          </cell>
          <cell r="C280" t="str">
            <v>Montagem de caixa de calçada para ramal predial esgoto</v>
          </cell>
          <cell r="D280" t="str">
            <v>un</v>
          </cell>
          <cell r="E280">
            <v>12.06</v>
          </cell>
        </row>
        <row r="281">
          <cell r="B281" t="str">
            <v>08.10.03.10</v>
          </cell>
          <cell r="C281" t="str">
            <v>Montagem de inspeção tubular até DN 150</v>
          </cell>
          <cell r="D281" t="str">
            <v>un</v>
          </cell>
          <cell r="E281">
            <v>26.64</v>
          </cell>
        </row>
        <row r="282">
          <cell r="B282" t="str">
            <v>08.10.04.10</v>
          </cell>
          <cell r="C282" t="str">
            <v>Montagem de tampão de ferro para PV</v>
          </cell>
          <cell r="D282" t="str">
            <v>un</v>
          </cell>
          <cell r="E282">
            <v>32.51</v>
          </cell>
        </row>
        <row r="283">
          <cell r="B283" t="str">
            <v>08.10.04.20</v>
          </cell>
          <cell r="C283" t="str">
            <v>Montagem de pré-moldados de concreto para PV</v>
          </cell>
          <cell r="D283" t="str">
            <v>m</v>
          </cell>
          <cell r="E283">
            <v>35.21</v>
          </cell>
        </row>
        <row r="284">
          <cell r="E284" t="str">
            <v/>
          </cell>
        </row>
        <row r="285">
          <cell r="B285" t="str">
            <v>09.00.00.00</v>
          </cell>
          <cell r="C285" t="str">
            <v>ASSENTAMENTO</v>
          </cell>
          <cell r="E285" t="str">
            <v/>
          </cell>
        </row>
        <row r="286">
          <cell r="B286" t="str">
            <v>09.01.00.00</v>
          </cell>
          <cell r="C286" t="str">
            <v>Assentamento de Tubulação</v>
          </cell>
          <cell r="E286" t="str">
            <v/>
          </cell>
        </row>
        <row r="287">
          <cell r="B287" t="str">
            <v>09.01.02.03</v>
          </cell>
          <cell r="C287" t="str">
            <v>Assentamento de tubos de ferro fundido junta elástica DN 100</v>
          </cell>
          <cell r="D287" t="str">
            <v>m</v>
          </cell>
          <cell r="E287">
            <v>1.19</v>
          </cell>
        </row>
        <row r="288">
          <cell r="B288" t="str">
            <v>09.01.02.04</v>
          </cell>
          <cell r="C288" t="str">
            <v>Assentamento de tubos de ferro fundido junta elástica DN 150</v>
          </cell>
          <cell r="D288" t="str">
            <v>m</v>
          </cell>
          <cell r="E288">
            <v>1.5</v>
          </cell>
        </row>
        <row r="289">
          <cell r="B289" t="str">
            <v>09.01.02.05</v>
          </cell>
          <cell r="C289" t="str">
            <v>Assentamento de tubos de ferro fundido junta elástica DN 200</v>
          </cell>
          <cell r="D289" t="str">
            <v>m</v>
          </cell>
          <cell r="E289">
            <v>2.71</v>
          </cell>
        </row>
        <row r="290">
          <cell r="B290" t="str">
            <v>09.01.02.06</v>
          </cell>
          <cell r="C290" t="str">
            <v>Assentamento de tubos de ferro fundido junta elástica DN 250</v>
          </cell>
          <cell r="D290" t="str">
            <v>m</v>
          </cell>
          <cell r="E290">
            <v>4.2</v>
          </cell>
        </row>
        <row r="291">
          <cell r="B291" t="str">
            <v>09.01.02.07</v>
          </cell>
          <cell r="C291" t="str">
            <v>Assentamento de tubos de ferro fundido junta elástica DN 300</v>
          </cell>
          <cell r="D291" t="str">
            <v>m</v>
          </cell>
          <cell r="E291">
            <v>5.69</v>
          </cell>
        </row>
        <row r="292">
          <cell r="B292" t="str">
            <v>09.01.02.08</v>
          </cell>
          <cell r="C292" t="str">
            <v>Assentamento de tubos de ferro fundido junta elástica DN 350</v>
          </cell>
          <cell r="D292" t="str">
            <v>m</v>
          </cell>
          <cell r="E292">
            <v>7.54</v>
          </cell>
        </row>
        <row r="293">
          <cell r="B293" t="str">
            <v>09.01.02.09</v>
          </cell>
          <cell r="C293" t="str">
            <v>Assentamento de tubos de ferro fundido junta elástica DN 400</v>
          </cell>
          <cell r="D293" t="str">
            <v>m</v>
          </cell>
          <cell r="E293">
            <v>9.84</v>
          </cell>
        </row>
        <row r="294">
          <cell r="B294" t="str">
            <v>09.01.02.10</v>
          </cell>
          <cell r="C294" t="str">
            <v>Assentamento de tubos de ferro fundido junta elástica DN 450</v>
          </cell>
          <cell r="D294" t="str">
            <v>m</v>
          </cell>
          <cell r="E294">
            <v>12.8</v>
          </cell>
        </row>
        <row r="295">
          <cell r="B295" t="str">
            <v>09.01.02.11</v>
          </cell>
          <cell r="C295" t="str">
            <v>Assentamento de tubos de ferro fundido junta elástica DN 500</v>
          </cell>
          <cell r="D295" t="str">
            <v>m</v>
          </cell>
          <cell r="E295">
            <v>16.71</v>
          </cell>
        </row>
        <row r="296">
          <cell r="B296" t="str">
            <v>09.01.02.12</v>
          </cell>
          <cell r="C296" t="str">
            <v>Assentamento de tubos de ferro fundido junta elástica DN 600</v>
          </cell>
          <cell r="D296" t="str">
            <v>m</v>
          </cell>
          <cell r="E296">
            <v>18.510000000000002</v>
          </cell>
        </row>
        <row r="297">
          <cell r="B297" t="str">
            <v>09.01.02.13</v>
          </cell>
          <cell r="C297" t="str">
            <v>Assentamento de tubos de ferro fundido junta elástica DN 700</v>
          </cell>
          <cell r="D297" t="str">
            <v>m</v>
          </cell>
          <cell r="E297">
            <v>21</v>
          </cell>
        </row>
        <row r="298">
          <cell r="B298" t="str">
            <v>09.01.02.14</v>
          </cell>
          <cell r="C298" t="str">
            <v>Assentamento de tubos de ferro fundido junta elástica DN 800</v>
          </cell>
          <cell r="D298" t="str">
            <v>m</v>
          </cell>
          <cell r="E298">
            <v>28.51</v>
          </cell>
        </row>
        <row r="299">
          <cell r="B299" t="str">
            <v>09.01.02.15</v>
          </cell>
          <cell r="C299" t="str">
            <v>Assentamento de tubos de ferro fundido junta elástica DN 900</v>
          </cell>
          <cell r="D299" t="str">
            <v>m</v>
          </cell>
          <cell r="E299">
            <v>30.89</v>
          </cell>
        </row>
        <row r="300">
          <cell r="B300" t="str">
            <v>09.01.02.16</v>
          </cell>
          <cell r="C300" t="str">
            <v>Assentamento de tubos de ferro fundido junta elástica DN 1000</v>
          </cell>
          <cell r="D300" t="str">
            <v>m</v>
          </cell>
          <cell r="E300">
            <v>33.18</v>
          </cell>
        </row>
        <row r="301">
          <cell r="B301" t="str">
            <v>09.01.05.01</v>
          </cell>
          <cell r="C301" t="str">
            <v>Assentamento de tubos de PVC junta elástica DN 50</v>
          </cell>
          <cell r="D301" t="str">
            <v>m</v>
          </cell>
          <cell r="E301">
            <v>0.78</v>
          </cell>
        </row>
        <row r="302">
          <cell r="B302" t="str">
            <v>09.01.05.02</v>
          </cell>
          <cell r="C302" t="str">
            <v>Assentamento de tubos de PVC junta elástica DN 75</v>
          </cell>
          <cell r="D302" t="str">
            <v>m</v>
          </cell>
          <cell r="E302">
            <v>0.89</v>
          </cell>
        </row>
        <row r="303">
          <cell r="B303" t="str">
            <v>09.01.05.03</v>
          </cell>
          <cell r="C303" t="str">
            <v>Assentamento de tubos de PVC junta elástica DN 100</v>
          </cell>
          <cell r="D303" t="str">
            <v>m</v>
          </cell>
          <cell r="E303">
            <v>1.01</v>
          </cell>
        </row>
        <row r="304">
          <cell r="B304" t="str">
            <v>09.01.05.04</v>
          </cell>
          <cell r="C304" t="str">
            <v>Assentamento de tubos de PVC junta elástica DN 150</v>
          </cell>
          <cell r="D304" t="str">
            <v>m</v>
          </cell>
          <cell r="E304">
            <v>1.18</v>
          </cell>
        </row>
        <row r="305">
          <cell r="B305" t="str">
            <v>09.01.05.05</v>
          </cell>
          <cell r="C305" t="str">
            <v>Assentamento de tubos de PVC junta elástica DN 200</v>
          </cell>
          <cell r="D305" t="str">
            <v>m</v>
          </cell>
          <cell r="E305">
            <v>1.38</v>
          </cell>
        </row>
        <row r="306">
          <cell r="B306" t="str">
            <v>09.01.05.06</v>
          </cell>
          <cell r="C306" t="str">
            <v>Assentamento de tubos de PVC junta elástica DN 250</v>
          </cell>
          <cell r="D306" t="str">
            <v>m</v>
          </cell>
          <cell r="E306">
            <v>1.63</v>
          </cell>
        </row>
        <row r="307">
          <cell r="B307" t="str">
            <v>09.01.05.07</v>
          </cell>
          <cell r="C307" t="str">
            <v>Assentamento de tubos de PVC junta elástica DN 300</v>
          </cell>
          <cell r="D307" t="str">
            <v>m</v>
          </cell>
          <cell r="E307">
            <v>1.96</v>
          </cell>
        </row>
        <row r="308">
          <cell r="B308" t="str">
            <v>***</v>
          </cell>
          <cell r="C308" t="str">
            <v>Assentamento de tubos de PVC junta elástica DN 350</v>
          </cell>
          <cell r="D308" t="str">
            <v>m</v>
          </cell>
          <cell r="E308">
            <v>2.36</v>
          </cell>
        </row>
        <row r="309">
          <cell r="B309" t="str">
            <v>***</v>
          </cell>
          <cell r="C309" t="str">
            <v>Assentamento de tubos de PVC junta elástica DN 400</v>
          </cell>
          <cell r="D309" t="str">
            <v>m</v>
          </cell>
          <cell r="E309">
            <v>2.79</v>
          </cell>
        </row>
        <row r="310">
          <cell r="B310" t="str">
            <v>09.01.07.03</v>
          </cell>
          <cell r="C310" t="str">
            <v>Assentamento tubos cerâmicos junta asfáltica DN 100</v>
          </cell>
          <cell r="D310" t="str">
            <v>m</v>
          </cell>
          <cell r="E310">
            <v>3.14</v>
          </cell>
        </row>
        <row r="311">
          <cell r="B311" t="str">
            <v>09.01.07.04</v>
          </cell>
          <cell r="C311" t="str">
            <v>Assentamento tubos cerâmicos junta asfáltica DN 150</v>
          </cell>
          <cell r="D311" t="str">
            <v>m</v>
          </cell>
          <cell r="E311">
            <v>4.08</v>
          </cell>
        </row>
        <row r="312">
          <cell r="B312" t="str">
            <v>09.01.07.05</v>
          </cell>
          <cell r="C312" t="str">
            <v>Assentamento tubos cerâmicos junta asfáltica DN 200</v>
          </cell>
          <cell r="D312" t="str">
            <v>m</v>
          </cell>
          <cell r="E312">
            <v>5.5</v>
          </cell>
        </row>
        <row r="313">
          <cell r="B313" t="str">
            <v>09.01.07.06</v>
          </cell>
          <cell r="C313" t="str">
            <v>Assentamento tubos cerâmicos junta asfáltica DN 250</v>
          </cell>
          <cell r="D313" t="str">
            <v>m</v>
          </cell>
          <cell r="E313">
            <v>8.08</v>
          </cell>
        </row>
        <row r="314">
          <cell r="B314" t="str">
            <v>09.01.07.07</v>
          </cell>
          <cell r="C314" t="str">
            <v>Assentamento tubos cerâmicos junta asfáltica DN 300</v>
          </cell>
          <cell r="D314" t="str">
            <v>m</v>
          </cell>
          <cell r="E314">
            <v>10.73</v>
          </cell>
        </row>
        <row r="315">
          <cell r="B315" t="str">
            <v>09.01.07.08</v>
          </cell>
          <cell r="C315" t="str">
            <v>Assentamento tubos cerâmicos junta asfáltica DN 350</v>
          </cell>
          <cell r="D315" t="str">
            <v>m</v>
          </cell>
          <cell r="E315">
            <v>14.08</v>
          </cell>
        </row>
        <row r="316">
          <cell r="B316" t="str">
            <v>09.01.08.03</v>
          </cell>
          <cell r="C316" t="str">
            <v>Assentamento de tubos cerâmicos junta elástica DN 100</v>
          </cell>
          <cell r="D316" t="str">
            <v>m</v>
          </cell>
          <cell r="E316">
            <v>1.73</v>
          </cell>
        </row>
        <row r="317">
          <cell r="B317" t="str">
            <v>09.01.08.04</v>
          </cell>
          <cell r="C317" t="str">
            <v>Assentamento de tubos cerâmicos junta elástica DN 150</v>
          </cell>
          <cell r="D317" t="str">
            <v>m</v>
          </cell>
          <cell r="E317">
            <v>2.04</v>
          </cell>
        </row>
        <row r="318">
          <cell r="B318" t="str">
            <v>09.01.08.05</v>
          </cell>
          <cell r="C318" t="str">
            <v>Assentamento de tubos cerâmicos junta elástica DN 200</v>
          </cell>
          <cell r="D318" t="str">
            <v>m</v>
          </cell>
          <cell r="E318">
            <v>2.6</v>
          </cell>
        </row>
        <row r="319">
          <cell r="B319" t="str">
            <v>09.01.08.06</v>
          </cell>
          <cell r="C319" t="str">
            <v>Assentamento de tubos cerâmicos junta elástica DN 250</v>
          </cell>
          <cell r="D319" t="str">
            <v>m</v>
          </cell>
          <cell r="E319">
            <v>3.66</v>
          </cell>
        </row>
        <row r="320">
          <cell r="B320" t="str">
            <v>09.01.08.07</v>
          </cell>
          <cell r="C320" t="str">
            <v>Assentamento de tubos cerâmicos junta elástica DN 300</v>
          </cell>
          <cell r="D320" t="str">
            <v>m</v>
          </cell>
          <cell r="E320">
            <v>5.09</v>
          </cell>
        </row>
        <row r="321">
          <cell r="B321" t="str">
            <v>09.01.08.08</v>
          </cell>
          <cell r="C321" t="str">
            <v>Assentamento de tubos cerâmicos junta elástica DN 350</v>
          </cell>
          <cell r="D321" t="str">
            <v>m</v>
          </cell>
          <cell r="E321">
            <v>6.34</v>
          </cell>
        </row>
        <row r="322">
          <cell r="B322" t="str">
            <v>09.01.10.07</v>
          </cell>
          <cell r="C322" t="str">
            <v>Assentamento de tubos de concreto junta elástica DN 300</v>
          </cell>
          <cell r="D322" t="str">
            <v>m</v>
          </cell>
          <cell r="E322">
            <v>9.7799999999999994</v>
          </cell>
        </row>
        <row r="323">
          <cell r="B323" t="str">
            <v>09.01.10.09</v>
          </cell>
          <cell r="C323" t="str">
            <v>Assentamento de tubos de concreto junta elástica DN 400</v>
          </cell>
          <cell r="D323" t="str">
            <v>m</v>
          </cell>
          <cell r="E323">
            <v>15.78</v>
          </cell>
        </row>
        <row r="324">
          <cell r="B324" t="str">
            <v>09.01.10.11</v>
          </cell>
          <cell r="C324" t="str">
            <v>Assentamento de tubos de concreto junta elástica DN 500</v>
          </cell>
          <cell r="D324" t="str">
            <v>m</v>
          </cell>
          <cell r="E324">
            <v>24.11</v>
          </cell>
        </row>
        <row r="325">
          <cell r="B325" t="str">
            <v>09.01.10.12</v>
          </cell>
          <cell r="C325" t="str">
            <v>Assentamento de tubos de concreto junta elástica DN 600</v>
          </cell>
          <cell r="D325" t="str">
            <v>m</v>
          </cell>
          <cell r="E325">
            <v>26.69</v>
          </cell>
        </row>
        <row r="326">
          <cell r="B326" t="str">
            <v>09.01.10.13</v>
          </cell>
          <cell r="C326" t="str">
            <v>Assentamento de tubos de concreto junta elástica DN 700</v>
          </cell>
          <cell r="D326" t="str">
            <v>m</v>
          </cell>
          <cell r="E326">
            <v>29.38</v>
          </cell>
        </row>
        <row r="327">
          <cell r="B327" t="str">
            <v>09.01.10.14</v>
          </cell>
          <cell r="C327" t="str">
            <v>Assentamento de tubos de concreto junta elástica DN 800</v>
          </cell>
          <cell r="D327" t="str">
            <v>m</v>
          </cell>
          <cell r="E327">
            <v>39.85</v>
          </cell>
        </row>
        <row r="328">
          <cell r="B328" t="str">
            <v>09.01.10.15</v>
          </cell>
          <cell r="C328" t="str">
            <v>Assentamento de tubos de concreto junta elástica DN 900</v>
          </cell>
          <cell r="D328" t="str">
            <v>m</v>
          </cell>
          <cell r="E328">
            <v>57.46</v>
          </cell>
        </row>
        <row r="329">
          <cell r="B329" t="str">
            <v>09.01.10.16</v>
          </cell>
          <cell r="C329" t="str">
            <v>Assentamento de tubos de concreto junta elástica DN 1000</v>
          </cell>
          <cell r="D329" t="str">
            <v>m</v>
          </cell>
          <cell r="E329">
            <v>61.84</v>
          </cell>
        </row>
        <row r="330">
          <cell r="E330" t="str">
            <v/>
          </cell>
        </row>
        <row r="331">
          <cell r="B331" t="str">
            <v>09.03.00.00</v>
          </cell>
          <cell r="C331" t="str">
            <v>Carga, Transporte e Descarga de Tubos e Peças</v>
          </cell>
          <cell r="E331" t="str">
            <v/>
          </cell>
        </row>
        <row r="332">
          <cell r="B332" t="str">
            <v>09.03.02.03</v>
          </cell>
          <cell r="C332" t="str">
            <v>Carga e descarga de tubos de ferro fundido DN 100</v>
          </cell>
          <cell r="D332" t="str">
            <v>m</v>
          </cell>
          <cell r="E332">
            <v>0.81</v>
          </cell>
        </row>
        <row r="333">
          <cell r="B333" t="str">
            <v>09.03.02.04</v>
          </cell>
          <cell r="C333" t="str">
            <v>Carga e descarga de tubos de ferro fundido DN 150</v>
          </cell>
          <cell r="D333" t="str">
            <v>m</v>
          </cell>
          <cell r="E333">
            <v>1.01</v>
          </cell>
        </row>
        <row r="334">
          <cell r="B334" t="str">
            <v>09.03.02.05</v>
          </cell>
          <cell r="C334" t="str">
            <v>Carga e descarga de tubos de ferro fundido DN 200</v>
          </cell>
          <cell r="D334" t="str">
            <v>m</v>
          </cell>
          <cell r="E334">
            <v>1.1299999999999999</v>
          </cell>
        </row>
        <row r="335">
          <cell r="B335" t="str">
            <v>09.03.02.06</v>
          </cell>
          <cell r="C335" t="str">
            <v>Carga e descarga de tubos de ferro fundido DN 250</v>
          </cell>
          <cell r="D335" t="str">
            <v>m</v>
          </cell>
          <cell r="E335">
            <v>1.33</v>
          </cell>
        </row>
        <row r="336">
          <cell r="B336" t="str">
            <v>09.03.02.07</v>
          </cell>
          <cell r="C336" t="str">
            <v>Carga e descarga de tubos de ferro fundido DN 300</v>
          </cell>
          <cell r="D336" t="str">
            <v>m</v>
          </cell>
          <cell r="E336">
            <v>1.44</v>
          </cell>
        </row>
        <row r="337">
          <cell r="B337" t="str">
            <v>09.03.02.08</v>
          </cell>
          <cell r="C337" t="str">
            <v>Carga e descarga de tubos de ferro fundido DN 350</v>
          </cell>
          <cell r="D337" t="str">
            <v>m</v>
          </cell>
          <cell r="E337">
            <v>1.76</v>
          </cell>
        </row>
        <row r="338">
          <cell r="B338" t="str">
            <v>09.03.02.09</v>
          </cell>
          <cell r="C338" t="str">
            <v>Carga e descarga de tubos de ferro fundido DN 400</v>
          </cell>
          <cell r="D338" t="str">
            <v>m</v>
          </cell>
          <cell r="E338">
            <v>1.99</v>
          </cell>
        </row>
        <row r="339">
          <cell r="B339" t="str">
            <v>09.03.02.10</v>
          </cell>
          <cell r="C339" t="str">
            <v>Carga e descarga de tubos de ferro fundido DN 450</v>
          </cell>
          <cell r="D339" t="str">
            <v>m</v>
          </cell>
          <cell r="E339">
            <v>2.2999999999999998</v>
          </cell>
        </row>
        <row r="340">
          <cell r="B340" t="str">
            <v>09.03.02.11</v>
          </cell>
          <cell r="C340" t="str">
            <v>Carga e descarga de tubos de ferro fundido DN 500</v>
          </cell>
          <cell r="D340" t="str">
            <v>m</v>
          </cell>
          <cell r="E340">
            <v>2.61</v>
          </cell>
        </row>
        <row r="341">
          <cell r="B341" t="str">
            <v>09.03.02.12</v>
          </cell>
          <cell r="C341" t="str">
            <v>Carga e descarga de tubos de ferro fundido DN 600</v>
          </cell>
          <cell r="D341" t="str">
            <v>m</v>
          </cell>
          <cell r="E341">
            <v>3.25</v>
          </cell>
        </row>
        <row r="342">
          <cell r="B342" t="str">
            <v>09.03.02.13</v>
          </cell>
          <cell r="C342" t="str">
            <v>Carga e descarga de tubos de ferro fundido DN 700</v>
          </cell>
          <cell r="D342" t="str">
            <v>m</v>
          </cell>
          <cell r="E342">
            <v>3.49</v>
          </cell>
        </row>
        <row r="343">
          <cell r="B343" t="str">
            <v>09.03.02.14</v>
          </cell>
          <cell r="C343" t="str">
            <v>Carga e descarga de tubos de ferro fundido DN 800</v>
          </cell>
          <cell r="D343" t="str">
            <v>m</v>
          </cell>
          <cell r="E343">
            <v>4.04</v>
          </cell>
        </row>
        <row r="344">
          <cell r="B344" t="str">
            <v>09.03.02.15</v>
          </cell>
          <cell r="C344" t="str">
            <v>Carga e descarga de tubos de ferro fundido DN 900</v>
          </cell>
          <cell r="D344" t="str">
            <v>m</v>
          </cell>
          <cell r="E344">
            <v>4.58</v>
          </cell>
        </row>
        <row r="345">
          <cell r="B345" t="str">
            <v>09.03.02.16</v>
          </cell>
          <cell r="C345" t="str">
            <v>Carga e descarga de tubos de ferro fundido DN 1000</v>
          </cell>
          <cell r="D345" t="str">
            <v>m</v>
          </cell>
          <cell r="E345">
            <v>5.13</v>
          </cell>
        </row>
        <row r="346">
          <cell r="B346" t="str">
            <v>09.03.05.01</v>
          </cell>
          <cell r="C346" t="str">
            <v>Carga e descarga de tubos de PVC DN 50</v>
          </cell>
          <cell r="D346" t="str">
            <v>m</v>
          </cell>
          <cell r="E346">
            <v>0.21</v>
          </cell>
        </row>
        <row r="347">
          <cell r="B347" t="str">
            <v>09.03.05.02</v>
          </cell>
          <cell r="C347" t="str">
            <v>Carga e descarga de tubos de PVC DN 75</v>
          </cell>
          <cell r="D347" t="str">
            <v>m</v>
          </cell>
          <cell r="E347">
            <v>0.26</v>
          </cell>
        </row>
        <row r="348">
          <cell r="B348" t="str">
            <v>09.03.05.03</v>
          </cell>
          <cell r="C348" t="str">
            <v>Carga e descarga de tubos de PVC DN 100</v>
          </cell>
          <cell r="D348" t="str">
            <v>m</v>
          </cell>
          <cell r="E348">
            <v>0.31</v>
          </cell>
        </row>
        <row r="349">
          <cell r="B349" t="str">
            <v>09.03.05.04</v>
          </cell>
          <cell r="C349" t="str">
            <v>Carga e descarga de tubos de PVC DN 150</v>
          </cell>
          <cell r="D349" t="str">
            <v>m</v>
          </cell>
          <cell r="E349">
            <v>0.39</v>
          </cell>
        </row>
        <row r="350">
          <cell r="B350" t="str">
            <v>09.03.05.05</v>
          </cell>
          <cell r="C350" t="str">
            <v>Carga e descarga de tubos de PVC DN 200</v>
          </cell>
          <cell r="D350" t="str">
            <v>m</v>
          </cell>
          <cell r="E350">
            <v>0.45</v>
          </cell>
        </row>
        <row r="351">
          <cell r="B351" t="str">
            <v>09.03.05.06</v>
          </cell>
          <cell r="C351" t="str">
            <v>Carga e descarga de tubos de PVC DN 250</v>
          </cell>
          <cell r="D351" t="str">
            <v>m</v>
          </cell>
          <cell r="E351">
            <v>0.53</v>
          </cell>
        </row>
        <row r="352">
          <cell r="B352" t="str">
            <v>09.03.05.07</v>
          </cell>
          <cell r="C352" t="str">
            <v>Carga e descarga de tubos de PVC DN 300</v>
          </cell>
          <cell r="D352" t="str">
            <v>m</v>
          </cell>
          <cell r="E352">
            <v>0.6</v>
          </cell>
        </row>
        <row r="353">
          <cell r="B353" t="str">
            <v>***</v>
          </cell>
          <cell r="C353" t="str">
            <v>Carga e descarga de tubos de PVC DN 350</v>
          </cell>
          <cell r="D353" t="str">
            <v>m</v>
          </cell>
          <cell r="E353">
            <v>0.71</v>
          </cell>
        </row>
        <row r="354">
          <cell r="B354" t="str">
            <v>***</v>
          </cell>
          <cell r="C354" t="str">
            <v>Carga e descarga de tubos de PVC DN 400</v>
          </cell>
          <cell r="D354" t="str">
            <v>m</v>
          </cell>
          <cell r="E354">
            <v>0.85</v>
          </cell>
        </row>
        <row r="355">
          <cell r="B355" t="str">
            <v>09.03.08.03</v>
          </cell>
          <cell r="C355" t="str">
            <v>Carga e descarga de tubos cerâmicos DN 100</v>
          </cell>
          <cell r="D355" t="str">
            <v>m</v>
          </cell>
          <cell r="E355">
            <v>1.23</v>
          </cell>
        </row>
        <row r="356">
          <cell r="B356" t="str">
            <v>09.03.08.04</v>
          </cell>
          <cell r="C356" t="str">
            <v>Carga e descarga de tubos cerâmicos DN 150</v>
          </cell>
          <cell r="D356" t="str">
            <v>m</v>
          </cell>
          <cell r="E356">
            <v>1.49</v>
          </cell>
        </row>
        <row r="357">
          <cell r="B357" t="str">
            <v>09.03.08.05</v>
          </cell>
          <cell r="C357" t="str">
            <v>Carga e descarga de tubos cerâmicos DN 200</v>
          </cell>
          <cell r="D357" t="str">
            <v>m</v>
          </cell>
          <cell r="E357">
            <v>1.73</v>
          </cell>
        </row>
        <row r="358">
          <cell r="B358" t="str">
            <v>09.03.08.06</v>
          </cell>
          <cell r="C358" t="str">
            <v>Carga e descarga de tubos cerâmicos DN 250</v>
          </cell>
          <cell r="D358" t="str">
            <v>m</v>
          </cell>
          <cell r="E358">
            <v>2.0099999999999998</v>
          </cell>
        </row>
        <row r="359">
          <cell r="B359" t="str">
            <v>09.03.08.07</v>
          </cell>
          <cell r="C359" t="str">
            <v>Carga e descarga de tubos cerâmicos DN 300</v>
          </cell>
          <cell r="D359" t="str">
            <v>m</v>
          </cell>
          <cell r="E359">
            <v>2.31</v>
          </cell>
        </row>
        <row r="360">
          <cell r="B360" t="str">
            <v>09.03.08.08</v>
          </cell>
          <cell r="C360" t="str">
            <v>Carga e descarga de tubos cerâmicos DN 350</v>
          </cell>
          <cell r="D360" t="str">
            <v>m</v>
          </cell>
          <cell r="E360">
            <v>2.84</v>
          </cell>
        </row>
        <row r="361">
          <cell r="B361" t="str">
            <v>09.03.10.07</v>
          </cell>
          <cell r="C361" t="str">
            <v>Carga e descarga de tubos de concreto DN 300</v>
          </cell>
          <cell r="D361" t="str">
            <v>m</v>
          </cell>
          <cell r="E361">
            <v>3.35</v>
          </cell>
        </row>
        <row r="362">
          <cell r="B362" t="str">
            <v>09.03.10.09</v>
          </cell>
          <cell r="C362" t="str">
            <v>Carga e descarga de tubos de concreto DN 400</v>
          </cell>
          <cell r="D362" t="str">
            <v>m</v>
          </cell>
          <cell r="E362">
            <v>4.8</v>
          </cell>
        </row>
        <row r="363">
          <cell r="B363" t="str">
            <v>09.03.10.11</v>
          </cell>
          <cell r="C363" t="str">
            <v>Carga e descarga de tubos de concreto DN 500</v>
          </cell>
          <cell r="D363" t="str">
            <v>m</v>
          </cell>
          <cell r="E363">
            <v>6.18</v>
          </cell>
        </row>
        <row r="364">
          <cell r="B364" t="str">
            <v>09.03.10.12</v>
          </cell>
          <cell r="C364" t="str">
            <v>Carga e descarga de tubos de concreto DN 600</v>
          </cell>
          <cell r="D364" t="str">
            <v>m</v>
          </cell>
          <cell r="E364">
            <v>7.58</v>
          </cell>
        </row>
        <row r="365">
          <cell r="B365" t="str">
            <v>09.03.10.13</v>
          </cell>
          <cell r="C365" t="str">
            <v>Carga e descarga de tubos de concreto DN 700</v>
          </cell>
          <cell r="D365" t="str">
            <v>m</v>
          </cell>
          <cell r="E365">
            <v>9.73</v>
          </cell>
        </row>
        <row r="366">
          <cell r="B366" t="str">
            <v>09.03.10.14</v>
          </cell>
          <cell r="C366" t="str">
            <v>Carga e descarga de tubos de concreto DN 800</v>
          </cell>
          <cell r="D366" t="str">
            <v>m</v>
          </cell>
          <cell r="E366">
            <v>11.28</v>
          </cell>
        </row>
        <row r="367">
          <cell r="B367" t="str">
            <v>09.03.10.15</v>
          </cell>
          <cell r="C367" t="str">
            <v>Carga e descarga de tubos de concreto DN 900</v>
          </cell>
          <cell r="D367" t="str">
            <v>m</v>
          </cell>
          <cell r="E367">
            <v>12.74</v>
          </cell>
        </row>
        <row r="368">
          <cell r="B368" t="str">
            <v>09.03.10.16</v>
          </cell>
          <cell r="C368" t="str">
            <v>Carga e descarga de tubos de concreto DN 1000</v>
          </cell>
          <cell r="D368" t="str">
            <v>m</v>
          </cell>
          <cell r="E368">
            <v>14.24</v>
          </cell>
        </row>
        <row r="369">
          <cell r="B369" t="str">
            <v>09.03.22.03</v>
          </cell>
          <cell r="C369" t="str">
            <v>Transporte de tubos de ferro fundido DN 100 a 4 km</v>
          </cell>
          <cell r="D369" t="str">
            <v>m</v>
          </cell>
          <cell r="E369">
            <v>0.3</v>
          </cell>
        </row>
        <row r="370">
          <cell r="B370" t="str">
            <v>09.03.22.04</v>
          </cell>
          <cell r="C370" t="str">
            <v>Transporte de tubos de ferro fundido DN 150 a 4 km</v>
          </cell>
          <cell r="D370" t="str">
            <v>m</v>
          </cell>
          <cell r="E370">
            <v>0.4</v>
          </cell>
        </row>
        <row r="371">
          <cell r="B371" t="str">
            <v>09.03.22.05</v>
          </cell>
          <cell r="C371" t="str">
            <v>Transporte de tubos de ferro fundido DN 200 a 4 km</v>
          </cell>
          <cell r="D371" t="str">
            <v>m</v>
          </cell>
          <cell r="E371">
            <v>0.4</v>
          </cell>
        </row>
        <row r="372">
          <cell r="B372" t="str">
            <v>09.03.22.06</v>
          </cell>
          <cell r="C372" t="str">
            <v>Transporte de tubos de ferro fundido DN 250 a 4 km</v>
          </cell>
          <cell r="D372" t="str">
            <v>m</v>
          </cell>
          <cell r="E372">
            <v>0.5</v>
          </cell>
        </row>
        <row r="373">
          <cell r="B373" t="str">
            <v>09.03.22.07</v>
          </cell>
          <cell r="C373" t="str">
            <v>Transporte de tubos de ferro fundido DN 300 a 4 km</v>
          </cell>
          <cell r="D373" t="str">
            <v>m</v>
          </cell>
          <cell r="E373">
            <v>0.6</v>
          </cell>
        </row>
        <row r="374">
          <cell r="B374" t="str">
            <v>09.03.22.08</v>
          </cell>
          <cell r="C374" t="str">
            <v>Transporte de tubos de ferro fundido DN 350 a 4 km</v>
          </cell>
          <cell r="D374" t="str">
            <v>m</v>
          </cell>
          <cell r="E374">
            <v>0.61</v>
          </cell>
        </row>
        <row r="375">
          <cell r="B375" t="str">
            <v>09.03.22.09</v>
          </cell>
          <cell r="C375" t="str">
            <v>Transporte de tubos de ferro fundido DN 400 a 4 km</v>
          </cell>
          <cell r="D375" t="str">
            <v>m</v>
          </cell>
          <cell r="E375">
            <v>0.71</v>
          </cell>
        </row>
        <row r="376">
          <cell r="B376" t="str">
            <v>09.03.22.10</v>
          </cell>
          <cell r="C376" t="str">
            <v>Transporte de tubos de ferro fundido DN 450 a 4 km</v>
          </cell>
          <cell r="D376" t="str">
            <v>m</v>
          </cell>
          <cell r="E376">
            <v>0.83</v>
          </cell>
        </row>
        <row r="377">
          <cell r="B377" t="str">
            <v>09.03.22.11</v>
          </cell>
          <cell r="C377" t="str">
            <v>Transporte de tubos de ferro fundido DN 500 a 4 km</v>
          </cell>
          <cell r="D377" t="str">
            <v>m</v>
          </cell>
          <cell r="E377">
            <v>0.93</v>
          </cell>
        </row>
        <row r="378">
          <cell r="B378" t="str">
            <v>09.03.22.12</v>
          </cell>
          <cell r="C378" t="str">
            <v>Transporte de tubos de ferro fundido DN 600 a 4 km</v>
          </cell>
          <cell r="D378" t="str">
            <v>m</v>
          </cell>
          <cell r="E378">
            <v>0.94</v>
          </cell>
        </row>
        <row r="379">
          <cell r="B379" t="str">
            <v>09.03.22.13</v>
          </cell>
          <cell r="C379" t="str">
            <v>Transporte de tubos de ferro fundido DN 700 a 4 km</v>
          </cell>
          <cell r="D379" t="str">
            <v>m</v>
          </cell>
          <cell r="E379">
            <v>1.03</v>
          </cell>
        </row>
        <row r="380">
          <cell r="B380" t="str">
            <v>09.03.22.14</v>
          </cell>
          <cell r="C380" t="str">
            <v>Transporte de tubos de ferro fundido DN 800 a 4 km</v>
          </cell>
          <cell r="D380" t="str">
            <v>m</v>
          </cell>
          <cell r="E380">
            <v>1.25</v>
          </cell>
        </row>
        <row r="381">
          <cell r="B381" t="str">
            <v>09.03.22.15</v>
          </cell>
          <cell r="C381" t="str">
            <v>Transporte de tubos de ferro fundido DN 900 a 4 km</v>
          </cell>
          <cell r="D381" t="str">
            <v>m</v>
          </cell>
          <cell r="E381">
            <v>1.68</v>
          </cell>
        </row>
        <row r="382">
          <cell r="B382" t="str">
            <v>09.03.22.16</v>
          </cell>
          <cell r="C382" t="str">
            <v>Transporte de tubos de ferro fundido DN 1000 a 4 km</v>
          </cell>
          <cell r="D382" t="str">
            <v>m</v>
          </cell>
          <cell r="E382">
            <v>1.69</v>
          </cell>
        </row>
        <row r="383">
          <cell r="B383" t="str">
            <v>09.03.25.01</v>
          </cell>
          <cell r="C383" t="str">
            <v>Transporte de tubos de PVC DN 50 a 4 km</v>
          </cell>
          <cell r="D383" t="str">
            <v>m</v>
          </cell>
          <cell r="E383">
            <v>0.19</v>
          </cell>
        </row>
        <row r="384">
          <cell r="B384" t="str">
            <v>09.03.25.02</v>
          </cell>
          <cell r="C384" t="str">
            <v>Transporte de tubos de PVC DN 75 a 4 km</v>
          </cell>
          <cell r="D384" t="str">
            <v>m</v>
          </cell>
          <cell r="E384">
            <v>0.19</v>
          </cell>
        </row>
        <row r="385">
          <cell r="B385" t="str">
            <v>09.03.25.03</v>
          </cell>
          <cell r="C385" t="str">
            <v>Transporte de tubos de PVC DN 100 a 4 km</v>
          </cell>
          <cell r="D385" t="str">
            <v>m</v>
          </cell>
          <cell r="E385">
            <v>0.28000000000000003</v>
          </cell>
        </row>
        <row r="386">
          <cell r="B386" t="str">
            <v>09.03.25.04</v>
          </cell>
          <cell r="C386" t="str">
            <v>Transporte de tubos de PVC DN 150 a 4 km</v>
          </cell>
          <cell r="D386" t="str">
            <v>m</v>
          </cell>
          <cell r="E386">
            <v>0.28999999999999998</v>
          </cell>
        </row>
        <row r="387">
          <cell r="B387" t="str">
            <v>09.03.25.05</v>
          </cell>
          <cell r="C387" t="str">
            <v>Transporte de tubos de PVC DN 200 a 4 km</v>
          </cell>
          <cell r="D387" t="str">
            <v>m</v>
          </cell>
          <cell r="E387">
            <v>0.3</v>
          </cell>
        </row>
        <row r="388">
          <cell r="B388" t="str">
            <v>09.03.25.06</v>
          </cell>
          <cell r="C388" t="str">
            <v>Transporte de tubos de PVC DN 250 a 4 km</v>
          </cell>
          <cell r="D388" t="str">
            <v>m</v>
          </cell>
          <cell r="E388">
            <v>0.39</v>
          </cell>
        </row>
        <row r="389">
          <cell r="B389" t="str">
            <v>09.03.25.07</v>
          </cell>
          <cell r="C389" t="str">
            <v>Transporte de tubos de PVC DN 300 a 4 km</v>
          </cell>
          <cell r="D389" t="str">
            <v>m</v>
          </cell>
          <cell r="E389">
            <v>0.4</v>
          </cell>
        </row>
        <row r="390">
          <cell r="B390" t="str">
            <v>***</v>
          </cell>
          <cell r="C390" t="str">
            <v>Transporte de tubos de PVC DN 350 a 4 km</v>
          </cell>
          <cell r="D390" t="str">
            <v>m</v>
          </cell>
          <cell r="E390">
            <v>0.5</v>
          </cell>
        </row>
        <row r="391">
          <cell r="B391" t="str">
            <v>***</v>
          </cell>
          <cell r="C391" t="str">
            <v>Transporte de tubos de PVC DN 400 a 4 km</v>
          </cell>
          <cell r="D391" t="str">
            <v>m</v>
          </cell>
          <cell r="E391">
            <v>0.6</v>
          </cell>
        </row>
        <row r="392">
          <cell r="B392" t="str">
            <v>09.03.28.03</v>
          </cell>
          <cell r="C392" t="str">
            <v>Transporte de tubos cerâmicos DN 100 a 4 km</v>
          </cell>
          <cell r="D392" t="str">
            <v>m</v>
          </cell>
          <cell r="E392">
            <v>0.38</v>
          </cell>
        </row>
        <row r="393">
          <cell r="B393" t="str">
            <v>09.03.28.04</v>
          </cell>
          <cell r="C393" t="str">
            <v>Transporte de tubos cerâmicos DN 150 a 4 km</v>
          </cell>
          <cell r="D393" t="str">
            <v>m</v>
          </cell>
          <cell r="E393">
            <v>0.48</v>
          </cell>
        </row>
        <row r="394">
          <cell r="B394" t="str">
            <v>09.03.28.05</v>
          </cell>
          <cell r="C394" t="str">
            <v>Transporte de tubos cerâmicos DN 200 a 4 km</v>
          </cell>
          <cell r="D394" t="str">
            <v>m</v>
          </cell>
          <cell r="E394">
            <v>0.57999999999999996</v>
          </cell>
        </row>
        <row r="395">
          <cell r="B395" t="str">
            <v>09.03.28.06</v>
          </cell>
          <cell r="C395" t="str">
            <v>Transporte de tubos cerâmicos DN 250 a 4 km</v>
          </cell>
          <cell r="D395" t="str">
            <v>m</v>
          </cell>
          <cell r="E395">
            <v>0.78</v>
          </cell>
        </row>
        <row r="396">
          <cell r="B396" t="str">
            <v>09.03.28.07</v>
          </cell>
          <cell r="C396" t="str">
            <v>Transporte de tubos cerâmicos DN 300 a 4 km</v>
          </cell>
          <cell r="D396" t="str">
            <v>m</v>
          </cell>
          <cell r="E396">
            <v>1.08</v>
          </cell>
        </row>
        <row r="397">
          <cell r="B397" t="str">
            <v>09.03.28.08</v>
          </cell>
          <cell r="C397" t="str">
            <v>Transporte de tubos cerâmicos DN 350 a 4 km</v>
          </cell>
          <cell r="D397" t="str">
            <v>m</v>
          </cell>
          <cell r="E397">
            <v>1.29</v>
          </cell>
        </row>
        <row r="398">
          <cell r="B398" t="str">
            <v>09.03.30.07</v>
          </cell>
          <cell r="C398" t="str">
            <v>Transporte de tubos de concreto DN 300 a 4 km</v>
          </cell>
          <cell r="D398" t="str">
            <v>m</v>
          </cell>
          <cell r="E398">
            <v>0.99</v>
          </cell>
        </row>
        <row r="399">
          <cell r="B399" t="str">
            <v>09.03.30.09</v>
          </cell>
          <cell r="C399" t="str">
            <v>Transporte de tubos de concreto DN 400 a 4 km</v>
          </cell>
          <cell r="D399" t="str">
            <v>m</v>
          </cell>
          <cell r="E399">
            <v>1.31</v>
          </cell>
        </row>
        <row r="400">
          <cell r="B400" t="str">
            <v>09.03.30.11</v>
          </cell>
          <cell r="C400" t="str">
            <v>Transporte de tubos de concreto DN 500 a 4 km</v>
          </cell>
          <cell r="D400" t="str">
            <v>m</v>
          </cell>
          <cell r="E400">
            <v>1.93</v>
          </cell>
        </row>
        <row r="401">
          <cell r="B401" t="str">
            <v>09.03.30.12</v>
          </cell>
          <cell r="C401" t="str">
            <v>Transporte de tubos de concreto DN 600 a 4 km</v>
          </cell>
          <cell r="D401" t="str">
            <v>m</v>
          </cell>
          <cell r="E401">
            <v>2.75</v>
          </cell>
        </row>
        <row r="402">
          <cell r="B402" t="str">
            <v>09.03.30.13</v>
          </cell>
          <cell r="C402" t="str">
            <v>Transporte de tubos de concreto DN 700 a 4 km</v>
          </cell>
          <cell r="D402" t="str">
            <v>m</v>
          </cell>
          <cell r="E402">
            <v>3.4</v>
          </cell>
        </row>
        <row r="403">
          <cell r="B403" t="str">
            <v>09.03.30.14</v>
          </cell>
          <cell r="C403" t="str">
            <v>Transporte de tubos de concreto DN 800 a 4 km</v>
          </cell>
          <cell r="D403" t="str">
            <v>m</v>
          </cell>
          <cell r="E403">
            <v>4.5599999999999996</v>
          </cell>
        </row>
        <row r="404">
          <cell r="B404" t="str">
            <v>09.03.30.15</v>
          </cell>
          <cell r="C404" t="str">
            <v>Transporte de tubos de concreto DN 900 a 4 km</v>
          </cell>
          <cell r="D404" t="str">
            <v>m</v>
          </cell>
          <cell r="E404">
            <v>6.99</v>
          </cell>
        </row>
        <row r="405">
          <cell r="B405" t="str">
            <v>09.03.30.16</v>
          </cell>
          <cell r="C405" t="str">
            <v>Transporte de tubos de concreto DN 1000 a 4 km</v>
          </cell>
          <cell r="D405" t="str">
            <v>m</v>
          </cell>
          <cell r="E405">
            <v>7.04</v>
          </cell>
        </row>
        <row r="406">
          <cell r="E406" t="str">
            <v/>
          </cell>
        </row>
        <row r="407">
          <cell r="B407" t="str">
            <v>10.00.00.00</v>
          </cell>
          <cell r="C407" t="str">
            <v>PAVIMENTAÇÃO</v>
          </cell>
          <cell r="E407" t="str">
            <v/>
          </cell>
        </row>
        <row r="408">
          <cell r="B408" t="str">
            <v>10.01.00.00</v>
          </cell>
          <cell r="C408" t="str">
            <v>Remoção de Pavimentos, Guias e Sarjetas</v>
          </cell>
          <cell r="E408" t="str">
            <v/>
          </cell>
        </row>
        <row r="409">
          <cell r="B409" t="str">
            <v>10.01.00.03</v>
          </cell>
          <cell r="C409" t="str">
            <v>Remoção de pavimento de concreto simples espessura de 8 a 12 cm</v>
          </cell>
          <cell r="D409" t="str">
            <v>m²</v>
          </cell>
          <cell r="E409">
            <v>13.58</v>
          </cell>
        </row>
        <row r="410">
          <cell r="B410" t="str">
            <v>10.01.00.04</v>
          </cell>
          <cell r="C410" t="str">
            <v>Remoção de pavimento de concreto armado espessura de 8 a 12 cm</v>
          </cell>
          <cell r="D410" t="str">
            <v>m²</v>
          </cell>
          <cell r="E410">
            <v>15.53</v>
          </cell>
        </row>
        <row r="411">
          <cell r="B411" t="str">
            <v>10.01.00.11</v>
          </cell>
          <cell r="C411" t="str">
            <v>Remoção de leivas</v>
          </cell>
          <cell r="D411" t="str">
            <v>m²</v>
          </cell>
          <cell r="E411">
            <v>2.79</v>
          </cell>
        </row>
        <row r="412">
          <cell r="B412" t="str">
            <v>10.01.00.21</v>
          </cell>
          <cell r="C412" t="str">
            <v>Remoção de placas regulares de basalto</v>
          </cell>
          <cell r="D412" t="str">
            <v>m²</v>
          </cell>
          <cell r="E412">
            <v>2.23</v>
          </cell>
        </row>
        <row r="413">
          <cell r="B413" t="str">
            <v>10.01.00.22</v>
          </cell>
          <cell r="C413" t="str">
            <v>Remoção de placas irregulares de basalto</v>
          </cell>
          <cell r="D413" t="str">
            <v>m²</v>
          </cell>
          <cell r="E413">
            <v>2.23</v>
          </cell>
        </row>
        <row r="414">
          <cell r="B414" t="str">
            <v>10.01.00.31</v>
          </cell>
          <cell r="C414" t="str">
            <v>Remoção de laje de grés</v>
          </cell>
          <cell r="D414" t="str">
            <v>m²</v>
          </cell>
          <cell r="E414">
            <v>2.79</v>
          </cell>
        </row>
        <row r="415">
          <cell r="B415" t="str">
            <v>10.01.00.36</v>
          </cell>
          <cell r="C415" t="str">
            <v>Remoção de piso de cimento e areia espessura de 3 a 5 cm</v>
          </cell>
          <cell r="D415" t="str">
            <v>m²</v>
          </cell>
          <cell r="E415">
            <v>2.23</v>
          </cell>
        </row>
        <row r="416">
          <cell r="B416" t="str">
            <v>10.01.00.41</v>
          </cell>
          <cell r="C416" t="str">
            <v>Remoção de meio-fio</v>
          </cell>
          <cell r="D416" t="str">
            <v>m</v>
          </cell>
          <cell r="E416">
            <v>2.23</v>
          </cell>
        </row>
        <row r="417">
          <cell r="B417" t="str">
            <v>10.01.00.54</v>
          </cell>
          <cell r="C417" t="str">
            <v>Remoção de asfalto cbuq espessura de 6 a 10 cm</v>
          </cell>
          <cell r="D417" t="str">
            <v>m²</v>
          </cell>
          <cell r="E417">
            <v>6.16</v>
          </cell>
        </row>
        <row r="418">
          <cell r="B418" t="str">
            <v>10.01.00.64</v>
          </cell>
          <cell r="C418" t="str">
            <v>Remoção de asfalto pmf espessura de 6 a 10 cm</v>
          </cell>
          <cell r="D418" t="str">
            <v>m²</v>
          </cell>
          <cell r="E418">
            <v>6.16</v>
          </cell>
        </row>
        <row r="419">
          <cell r="B419" t="str">
            <v>10.01.00.74</v>
          </cell>
          <cell r="C419" t="str">
            <v>Remoção de blocos pré-moldados</v>
          </cell>
          <cell r="D419" t="str">
            <v>m²</v>
          </cell>
          <cell r="E419">
            <v>2.23</v>
          </cell>
        </row>
        <row r="420">
          <cell r="B420" t="str">
            <v>10.01.00.75</v>
          </cell>
          <cell r="C420" t="str">
            <v>Remoção de paralelepípedos</v>
          </cell>
          <cell r="D420" t="str">
            <v>m²</v>
          </cell>
          <cell r="E420">
            <v>2.23</v>
          </cell>
        </row>
        <row r="421">
          <cell r="B421" t="str">
            <v>10.01.00.76</v>
          </cell>
          <cell r="C421" t="str">
            <v>Remoção de pedra irregular</v>
          </cell>
          <cell r="D421" t="str">
            <v>m²</v>
          </cell>
          <cell r="E421">
            <v>2.23</v>
          </cell>
        </row>
        <row r="422">
          <cell r="B422" t="str">
            <v>10.01.00.77</v>
          </cell>
          <cell r="C422" t="str">
            <v>Remoção de pedra portuguesa</v>
          </cell>
          <cell r="D422" t="str">
            <v>m²</v>
          </cell>
          <cell r="E422">
            <v>2.23</v>
          </cell>
        </row>
        <row r="423">
          <cell r="B423" t="str">
            <v>10.01.00.82</v>
          </cell>
          <cell r="C423" t="str">
            <v>Remoção de ladrilhos hidráulicos</v>
          </cell>
          <cell r="D423" t="str">
            <v>m²</v>
          </cell>
          <cell r="E423">
            <v>3.34</v>
          </cell>
        </row>
        <row r="424">
          <cell r="B424" t="str">
            <v>10.01.00.84</v>
          </cell>
          <cell r="C424" t="str">
            <v>Remoção de lajotas cerâmicas</v>
          </cell>
          <cell r="D424" t="str">
            <v>m²</v>
          </cell>
          <cell r="E424">
            <v>3.34</v>
          </cell>
        </row>
        <row r="425">
          <cell r="E425" t="str">
            <v/>
          </cell>
        </row>
        <row r="426">
          <cell r="B426" t="str">
            <v>10.02.00.00</v>
          </cell>
          <cell r="C426" t="str">
            <v>Recomposição de Pavimentos, Guias e Sarjetas</v>
          </cell>
          <cell r="E426" t="str">
            <v/>
          </cell>
        </row>
        <row r="427">
          <cell r="B427" t="str">
            <v>10.02.00.01</v>
          </cell>
          <cell r="C427" t="str">
            <v>Recomposição de pavimento de saibro</v>
          </cell>
          <cell r="D427" t="str">
            <v>m²</v>
          </cell>
          <cell r="E427">
            <v>6.45</v>
          </cell>
        </row>
        <row r="428">
          <cell r="B428" t="str">
            <v>10.02.00.03</v>
          </cell>
          <cell r="C428" t="str">
            <v>Recomposição de pavimento de concreto simples espessura 10 cm</v>
          </cell>
          <cell r="D428" t="str">
            <v>m²</v>
          </cell>
          <cell r="E428">
            <v>28.38</v>
          </cell>
        </row>
        <row r="429">
          <cell r="B429" t="str">
            <v>10.02.00.04</v>
          </cell>
          <cell r="C429" t="str">
            <v>Recomposição de pavimento de concreto armado espessura 10 cm</v>
          </cell>
          <cell r="D429" t="str">
            <v>m²</v>
          </cell>
          <cell r="E429">
            <v>48.09</v>
          </cell>
        </row>
        <row r="430">
          <cell r="B430" t="str">
            <v>10.02.00.11</v>
          </cell>
          <cell r="C430" t="str">
            <v>Recomposição de leivas</v>
          </cell>
          <cell r="D430" t="str">
            <v>m²</v>
          </cell>
          <cell r="E430">
            <v>1.68</v>
          </cell>
        </row>
        <row r="431">
          <cell r="B431" t="str">
            <v>10.02.00.21</v>
          </cell>
          <cell r="C431" t="str">
            <v>Recomposição de placas regulares de basalto</v>
          </cell>
          <cell r="D431" t="str">
            <v>m²</v>
          </cell>
          <cell r="E431">
            <v>10.29</v>
          </cell>
        </row>
        <row r="432">
          <cell r="B432" t="str">
            <v>10.02.00.22</v>
          </cell>
          <cell r="C432" t="str">
            <v>Recomposição de placas irregulares de basalto</v>
          </cell>
          <cell r="D432" t="str">
            <v>m²</v>
          </cell>
          <cell r="E432">
            <v>10.29</v>
          </cell>
        </row>
        <row r="433">
          <cell r="B433" t="str">
            <v>10.02.00.31</v>
          </cell>
          <cell r="C433" t="str">
            <v>Recomposição de lajes de grés</v>
          </cell>
          <cell r="D433" t="str">
            <v>m²</v>
          </cell>
          <cell r="E433">
            <v>13.1</v>
          </cell>
        </row>
        <row r="434">
          <cell r="B434" t="str">
            <v>10.02.00.36</v>
          </cell>
          <cell r="C434" t="str">
            <v>Recomposição de piso de cimento e areia espessura 3 cm</v>
          </cell>
          <cell r="D434" t="str">
            <v>m²</v>
          </cell>
          <cell r="E434">
            <v>16.36</v>
          </cell>
        </row>
        <row r="435">
          <cell r="B435" t="str">
            <v>10.02.00.41</v>
          </cell>
          <cell r="C435" t="str">
            <v>Recomposição de meio-fio</v>
          </cell>
          <cell r="D435" t="str">
            <v>m</v>
          </cell>
          <cell r="E435">
            <v>5.04</v>
          </cell>
        </row>
        <row r="436">
          <cell r="B436" t="str">
            <v>***</v>
          </cell>
          <cell r="C436" t="str">
            <v>Recomposição de asfalto cbuq espessura 4 cm</v>
          </cell>
          <cell r="D436" t="str">
            <v>m²</v>
          </cell>
          <cell r="E436">
            <v>42.13</v>
          </cell>
        </row>
        <row r="437">
          <cell r="B437" t="str">
            <v>***</v>
          </cell>
          <cell r="C437" t="str">
            <v>Recomposição de asfalto cbuq espessura 6 cm</v>
          </cell>
          <cell r="D437" t="str">
            <v>m²</v>
          </cell>
          <cell r="E437">
            <v>61.05</v>
          </cell>
        </row>
        <row r="438">
          <cell r="B438" t="str">
            <v>10.02.00.54</v>
          </cell>
          <cell r="C438" t="str">
            <v>Recomposição de asfalto cbuq espessura 8 cm</v>
          </cell>
          <cell r="D438" t="str">
            <v>m²</v>
          </cell>
          <cell r="E438">
            <v>79.959999999999994</v>
          </cell>
        </row>
        <row r="439">
          <cell r="B439" t="str">
            <v>***</v>
          </cell>
          <cell r="C439" t="str">
            <v>Recomposição de asfalto cbuq espessura 10 cm</v>
          </cell>
          <cell r="D439" t="str">
            <v>m²</v>
          </cell>
          <cell r="E439">
            <v>98.89</v>
          </cell>
        </row>
        <row r="440">
          <cell r="B440" t="str">
            <v>***</v>
          </cell>
          <cell r="C440" t="str">
            <v>Recomposição de asfalto pmf espessura 4 cm</v>
          </cell>
          <cell r="D440" t="str">
            <v>m²</v>
          </cell>
          <cell r="E440">
            <v>16.010000000000002</v>
          </cell>
        </row>
        <row r="441">
          <cell r="B441" t="str">
            <v>***</v>
          </cell>
          <cell r="C441" t="str">
            <v>Recomposição de asfalto pmf espessura 6 cm</v>
          </cell>
          <cell r="D441" t="str">
            <v>m²</v>
          </cell>
          <cell r="E441">
            <v>21.89</v>
          </cell>
        </row>
        <row r="442">
          <cell r="B442" t="str">
            <v>10.02.00.64</v>
          </cell>
          <cell r="C442" t="str">
            <v>Recomposição de asfalto pmf espessura 8 cm</v>
          </cell>
          <cell r="D442" t="str">
            <v>m²</v>
          </cell>
          <cell r="E442">
            <v>27.76</v>
          </cell>
        </row>
        <row r="443">
          <cell r="B443" t="str">
            <v>***</v>
          </cell>
          <cell r="C443" t="str">
            <v>Recomposição de asfalto pmf espessura 10 cm</v>
          </cell>
          <cell r="D443" t="str">
            <v>m²</v>
          </cell>
          <cell r="E443">
            <v>33.630000000000003</v>
          </cell>
        </row>
        <row r="444">
          <cell r="B444" t="str">
            <v>10.02.00.74</v>
          </cell>
          <cell r="C444" t="str">
            <v>Recomposição de blocos pré-moldados</v>
          </cell>
          <cell r="D444" t="str">
            <v>m²</v>
          </cell>
          <cell r="E444">
            <v>10.76</v>
          </cell>
        </row>
        <row r="445">
          <cell r="B445" t="str">
            <v>10.02.00.75</v>
          </cell>
          <cell r="C445" t="str">
            <v>Recomposição de paralelepípedos</v>
          </cell>
          <cell r="D445" t="str">
            <v>m²</v>
          </cell>
          <cell r="E445">
            <v>11.08</v>
          </cell>
        </row>
        <row r="446">
          <cell r="B446" t="str">
            <v>10.02.00.76</v>
          </cell>
          <cell r="C446" t="str">
            <v>Recomposição de pedra irregular</v>
          </cell>
          <cell r="D446" t="str">
            <v>m²</v>
          </cell>
          <cell r="E446">
            <v>11.08</v>
          </cell>
        </row>
        <row r="447">
          <cell r="B447" t="str">
            <v>10.02.00.77</v>
          </cell>
          <cell r="C447" t="str">
            <v>Recomposição de pedra portuguesa</v>
          </cell>
          <cell r="D447" t="str">
            <v>m²</v>
          </cell>
          <cell r="E447">
            <v>14.9</v>
          </cell>
        </row>
        <row r="448">
          <cell r="B448" t="str">
            <v>10.02.00.82</v>
          </cell>
          <cell r="C448" t="str">
            <v>Recomposição de ladrilhos hidráulicos</v>
          </cell>
          <cell r="D448" t="str">
            <v>m²</v>
          </cell>
          <cell r="E448">
            <v>33.58</v>
          </cell>
        </row>
        <row r="449">
          <cell r="B449" t="str">
            <v>10.02.00.84</v>
          </cell>
          <cell r="C449" t="str">
            <v>Recomposição de lajotas cerâmicas</v>
          </cell>
          <cell r="D449" t="str">
            <v>m²</v>
          </cell>
          <cell r="E449">
            <v>15.99</v>
          </cell>
        </row>
        <row r="450">
          <cell r="E450" t="str">
            <v/>
          </cell>
        </row>
        <row r="451">
          <cell r="B451" t="str">
            <v>10.03.00.00</v>
          </cell>
          <cell r="C451" t="str">
            <v>Recomposição de Base para Pavimentos</v>
          </cell>
          <cell r="E451" t="str">
            <v/>
          </cell>
        </row>
        <row r="452">
          <cell r="B452" t="str">
            <v>10.03.00.02</v>
          </cell>
          <cell r="C452" t="str">
            <v xml:space="preserve">Recomposição de base de areia </v>
          </cell>
          <cell r="D452" t="str">
            <v>m³</v>
          </cell>
          <cell r="E452">
            <v>51.34</v>
          </cell>
        </row>
        <row r="453">
          <cell r="B453" t="str">
            <v>10.03.00.04</v>
          </cell>
          <cell r="C453" t="str">
            <v>Recomposição de base de brita nº 0</v>
          </cell>
          <cell r="D453" t="str">
            <v>m³</v>
          </cell>
          <cell r="E453">
            <v>65.959999999999994</v>
          </cell>
        </row>
        <row r="454">
          <cell r="B454" t="str">
            <v>10.03.00.06</v>
          </cell>
          <cell r="C454" t="str">
            <v>Recomposição de base de brita nº 2</v>
          </cell>
          <cell r="D454" t="str">
            <v>m³</v>
          </cell>
          <cell r="E454">
            <v>65.959999999999994</v>
          </cell>
        </row>
        <row r="455">
          <cell r="B455" t="str">
            <v>10.03.00.10</v>
          </cell>
          <cell r="C455" t="str">
            <v>Recomposição de base de brita graduada</v>
          </cell>
          <cell r="D455" t="str">
            <v>m³</v>
          </cell>
          <cell r="E455">
            <v>77.66</v>
          </cell>
        </row>
        <row r="456">
          <cell r="B456" t="str">
            <v>10.03.00.12</v>
          </cell>
          <cell r="C456" t="str">
            <v>Recomposição de base de concreto 1:4:8</v>
          </cell>
          <cell r="D456" t="str">
            <v>m³</v>
          </cell>
          <cell r="E456">
            <v>244.2</v>
          </cell>
        </row>
        <row r="457">
          <cell r="B457" t="str">
            <v>10.03.00.14</v>
          </cell>
          <cell r="C457" t="str">
            <v>Recomposição de base de concreto 1:2,5:5</v>
          </cell>
          <cell r="D457" t="str">
            <v>m³</v>
          </cell>
          <cell r="E457">
            <v>283.76</v>
          </cell>
        </row>
        <row r="458">
          <cell r="B458" t="str">
            <v>10.03.00.16</v>
          </cell>
          <cell r="C458" t="str">
            <v>Recomposição de base de argamassa cimento e areia 1:5</v>
          </cell>
          <cell r="D458" t="str">
            <v>m³</v>
          </cell>
          <cell r="E458">
            <v>267.36</v>
          </cell>
        </row>
        <row r="459">
          <cell r="B459" t="str">
            <v>10.03.00.18</v>
          </cell>
          <cell r="C459" t="str">
            <v>Recomposição de base de argamassa cimento, cal e areia 1:0,5:5</v>
          </cell>
          <cell r="D459" t="str">
            <v>m³</v>
          </cell>
          <cell r="E459">
            <v>323.61</v>
          </cell>
        </row>
        <row r="460">
          <cell r="B460" t="str">
            <v>10.03.00.31</v>
          </cell>
          <cell r="C460" t="str">
            <v>Recomposição de base de terra vegetal</v>
          </cell>
          <cell r="D460" t="str">
            <v>m³</v>
          </cell>
          <cell r="E460">
            <v>92.23</v>
          </cell>
        </row>
        <row r="461">
          <cell r="E461" t="str">
            <v/>
          </cell>
        </row>
        <row r="462">
          <cell r="B462" t="str">
            <v>10.04.00.00</v>
          </cell>
          <cell r="C462" t="str">
            <v>Execução de Pavimentos</v>
          </cell>
          <cell r="E462" t="str">
            <v/>
          </cell>
        </row>
        <row r="463">
          <cell r="B463" t="str">
            <v>10.04.00.02</v>
          </cell>
          <cell r="C463" t="str">
            <v>Execução de pavimento de saibro espessura 15 cm</v>
          </cell>
          <cell r="D463" t="str">
            <v>m²</v>
          </cell>
          <cell r="E463">
            <v>7.36</v>
          </cell>
        </row>
        <row r="464">
          <cell r="B464" t="str">
            <v>10.04.00.04</v>
          </cell>
          <cell r="C464" t="str">
            <v>Execução de pavimento de brita graduada espessura 10 cm</v>
          </cell>
          <cell r="D464" t="str">
            <v>m²</v>
          </cell>
          <cell r="E464">
            <v>8.68</v>
          </cell>
        </row>
        <row r="465">
          <cell r="B465" t="str">
            <v>10.04.00.12</v>
          </cell>
          <cell r="C465" t="str">
            <v>Execução de pavimento de asfalto cbuq espessura 8 cm</v>
          </cell>
          <cell r="D465" t="str">
            <v>m²</v>
          </cell>
          <cell r="E465">
            <v>92.55</v>
          </cell>
        </row>
        <row r="466">
          <cell r="B466" t="str">
            <v>10.04.00.22</v>
          </cell>
          <cell r="C466" t="str">
            <v>Execução de pavimento de asfalto pmf espessura 8 cm</v>
          </cell>
          <cell r="D466" t="str">
            <v>m²</v>
          </cell>
          <cell r="E466">
            <v>40.35</v>
          </cell>
        </row>
        <row r="467">
          <cell r="B467" t="str">
            <v>10.04.00.32</v>
          </cell>
          <cell r="C467" t="str">
            <v>Execução de pavimento de blocos de concreto tipo "S"  espessura 8 cm</v>
          </cell>
          <cell r="D467" t="str">
            <v>m²</v>
          </cell>
          <cell r="E467">
            <v>43.43</v>
          </cell>
        </row>
        <row r="468">
          <cell r="B468" t="str">
            <v>10.04.00.34</v>
          </cell>
          <cell r="C468" t="str">
            <v>Execução de pavimento de placas regulares de basalto</v>
          </cell>
          <cell r="D468" t="str">
            <v>m²</v>
          </cell>
          <cell r="E468">
            <v>64.36</v>
          </cell>
        </row>
        <row r="469">
          <cell r="B469" t="str">
            <v>10.04.00.36</v>
          </cell>
          <cell r="C469" t="str">
            <v>Execução de pavimento de placas irregulares de basalto</v>
          </cell>
          <cell r="D469" t="str">
            <v>m²</v>
          </cell>
          <cell r="E469">
            <v>36.86</v>
          </cell>
        </row>
        <row r="470">
          <cell r="B470" t="str">
            <v>10.04.00.38</v>
          </cell>
          <cell r="C470" t="str">
            <v>Execução de pavimento de lajotas cerâmicas tipo colonial</v>
          </cell>
          <cell r="D470" t="str">
            <v>m²</v>
          </cell>
          <cell r="E470">
            <v>23.06</v>
          </cell>
        </row>
        <row r="471">
          <cell r="B471" t="str">
            <v>10.04.00.40</v>
          </cell>
          <cell r="C471" t="str">
            <v>Execução de piso de cimento e areia espessura 3 cm</v>
          </cell>
          <cell r="D471" t="str">
            <v>m²</v>
          </cell>
          <cell r="E471">
            <v>18.11</v>
          </cell>
        </row>
        <row r="472">
          <cell r="B472" t="str">
            <v>10.04.00.41</v>
          </cell>
          <cell r="C472" t="str">
            <v>Execução de meio-fio de concreto, seção 15 × 30 cm</v>
          </cell>
          <cell r="D472" t="str">
            <v>m</v>
          </cell>
          <cell r="E472">
            <v>22.36</v>
          </cell>
        </row>
        <row r="473">
          <cell r="B473" t="str">
            <v>10.04.00.42</v>
          </cell>
          <cell r="C473" t="str">
            <v>Execução enleivamento</v>
          </cell>
          <cell r="D473" t="str">
            <v>m²</v>
          </cell>
          <cell r="E473">
            <v>6.43</v>
          </cell>
        </row>
        <row r="474">
          <cell r="E474" t="str">
            <v/>
          </cell>
        </row>
        <row r="475">
          <cell r="B475" t="str">
            <v>12.00.00.00</v>
          </cell>
          <cell r="C475" t="str">
            <v>FECHAMENTO</v>
          </cell>
          <cell r="E475" t="str">
            <v/>
          </cell>
        </row>
        <row r="476">
          <cell r="B476" t="str">
            <v>12.01.00.00</v>
          </cell>
          <cell r="C476" t="str">
            <v>Alvenarias</v>
          </cell>
          <cell r="E476" t="str">
            <v/>
          </cell>
        </row>
        <row r="477">
          <cell r="B477" t="str">
            <v>12.01.01.01</v>
          </cell>
          <cell r="C477" t="str">
            <v>Alvenarias de tijolos maciços comuns a espelho</v>
          </cell>
          <cell r="D477" t="str">
            <v>m²</v>
          </cell>
          <cell r="E477">
            <v>22.46</v>
          </cell>
        </row>
        <row r="478">
          <cell r="B478" t="str">
            <v>12.01.01.02</v>
          </cell>
          <cell r="C478" t="str">
            <v>Alvenarias de tijolos maciços comuns a chato</v>
          </cell>
          <cell r="D478" t="str">
            <v>m²</v>
          </cell>
          <cell r="E478">
            <v>39.49</v>
          </cell>
        </row>
        <row r="479">
          <cell r="B479" t="str">
            <v>12.01.01.03</v>
          </cell>
          <cell r="C479" t="str">
            <v>Alvenarias de tijolos maciços comuns a um tijolo</v>
          </cell>
          <cell r="D479" t="str">
            <v>m²</v>
          </cell>
          <cell r="E479">
            <v>78.75</v>
          </cell>
        </row>
        <row r="480">
          <cell r="B480" t="str">
            <v>12.01.02.01</v>
          </cell>
          <cell r="C480" t="str">
            <v>Alvenarias de tijolos de 6 furos a espelho</v>
          </cell>
          <cell r="D480" t="str">
            <v>m²</v>
          </cell>
          <cell r="E480">
            <v>27.21</v>
          </cell>
        </row>
        <row r="481">
          <cell r="B481" t="str">
            <v>12.01.02.02</v>
          </cell>
          <cell r="C481" t="str">
            <v>Alvenarias de tijolos de 6 furos a chato</v>
          </cell>
          <cell r="D481" t="str">
            <v>m²</v>
          </cell>
          <cell r="E481">
            <v>41.91</v>
          </cell>
        </row>
        <row r="482">
          <cell r="B482" t="str">
            <v>12.01.03.02</v>
          </cell>
          <cell r="C482" t="str">
            <v>Alvenarias de tijolos maciços aparentes  a chato</v>
          </cell>
          <cell r="D482" t="str">
            <v>m²</v>
          </cell>
          <cell r="E482">
            <v>65.66</v>
          </cell>
        </row>
        <row r="483">
          <cell r="B483" t="str">
            <v>12.01.03.03</v>
          </cell>
          <cell r="C483" t="str">
            <v>Alvenarias de tijolos maciços aparentes a um tijolo</v>
          </cell>
          <cell r="D483" t="str">
            <v>m²</v>
          </cell>
          <cell r="E483">
            <v>118.21</v>
          </cell>
        </row>
        <row r="484">
          <cell r="B484" t="str">
            <v>12.01.05.01</v>
          </cell>
          <cell r="C484" t="str">
            <v>Alvenaria de pedras de granito</v>
          </cell>
          <cell r="D484" t="str">
            <v>m³</v>
          </cell>
          <cell r="E484">
            <v>375.91</v>
          </cell>
        </row>
        <row r="485">
          <cell r="B485" t="str">
            <v>12.01.05.02</v>
          </cell>
          <cell r="C485" t="str">
            <v>Alvenaria de blocos de arenito</v>
          </cell>
          <cell r="D485" t="str">
            <v>m³</v>
          </cell>
          <cell r="E485">
            <v>153.38</v>
          </cell>
        </row>
        <row r="486">
          <cell r="E486" t="str">
            <v/>
          </cell>
        </row>
        <row r="487">
          <cell r="B487" t="str">
            <v>12.02.00.00</v>
          </cell>
          <cell r="C487" t="str">
            <v>Coberturas</v>
          </cell>
          <cell r="E487" t="str">
            <v/>
          </cell>
        </row>
        <row r="488">
          <cell r="B488" t="str">
            <v>12.02.01.01</v>
          </cell>
          <cell r="C488" t="str">
            <v>Madeiramento para telhas cerâmicas</v>
          </cell>
          <cell r="D488" t="str">
            <v>m²</v>
          </cell>
          <cell r="E488">
            <v>60.28</v>
          </cell>
        </row>
        <row r="489">
          <cell r="B489" t="str">
            <v>12.02.01.02</v>
          </cell>
          <cell r="C489" t="str">
            <v>Madeiramento para telhas não estruturais de fibrocimento</v>
          </cell>
          <cell r="D489" t="str">
            <v>m²</v>
          </cell>
          <cell r="E489">
            <v>43.54</v>
          </cell>
        </row>
        <row r="490">
          <cell r="B490" t="str">
            <v>12.02.01.03</v>
          </cell>
          <cell r="C490" t="str">
            <v>Madeiramento para telhas estruturais fibrocimento</v>
          </cell>
          <cell r="D490" t="str">
            <v>m²</v>
          </cell>
          <cell r="E490">
            <v>20.7</v>
          </cell>
        </row>
        <row r="491">
          <cell r="B491" t="str">
            <v>12.02.02.01</v>
          </cell>
          <cell r="C491" t="str">
            <v>Cobertura com telha cerâmica tipo romana</v>
          </cell>
          <cell r="D491" t="str">
            <v>m²</v>
          </cell>
          <cell r="E491">
            <v>29.28</v>
          </cell>
        </row>
        <row r="492">
          <cell r="B492" t="str">
            <v>12.02.02.02</v>
          </cell>
          <cell r="C492" t="str">
            <v>Cobertura com telha cerâmica tipo francesa</v>
          </cell>
          <cell r="D492" t="str">
            <v>m²</v>
          </cell>
          <cell r="E492">
            <v>28.06</v>
          </cell>
        </row>
        <row r="493">
          <cell r="B493" t="str">
            <v>12.02.03.01</v>
          </cell>
          <cell r="C493" t="str">
            <v>Cobertura com telha não estrutural de fibrocimento 6 mm</v>
          </cell>
          <cell r="D493" t="str">
            <v>m²</v>
          </cell>
          <cell r="E493">
            <v>22.68</v>
          </cell>
        </row>
        <row r="494">
          <cell r="B494" t="str">
            <v>12.02.03.02</v>
          </cell>
          <cell r="C494" t="str">
            <v>Cobertura com telha não estrutural de fibrocimento 8 mm</v>
          </cell>
          <cell r="D494" t="str">
            <v>m²</v>
          </cell>
          <cell r="E494">
            <v>29.68</v>
          </cell>
        </row>
        <row r="495">
          <cell r="B495" t="str">
            <v>12.02.04.01</v>
          </cell>
          <cell r="C495" t="str">
            <v>Cobertura c/ telha fibrocim 8 mm autoport.trapez. L=49cm</v>
          </cell>
          <cell r="D495" t="str">
            <v>m²</v>
          </cell>
          <cell r="E495">
            <v>59.75</v>
          </cell>
        </row>
        <row r="496">
          <cell r="B496" t="str">
            <v>12.02.04.02</v>
          </cell>
          <cell r="C496" t="str">
            <v>Cobertura c/ telha fibrocim 8 mm autoport.trapez. L=90cm</v>
          </cell>
          <cell r="D496" t="str">
            <v>m²</v>
          </cell>
          <cell r="E496">
            <v>59.63</v>
          </cell>
        </row>
        <row r="497">
          <cell r="E497" t="str">
            <v/>
          </cell>
        </row>
        <row r="498">
          <cell r="B498" t="str">
            <v>12.03.00.00</v>
          </cell>
          <cell r="C498" t="str">
            <v>Esquadrias e Ferragens</v>
          </cell>
          <cell r="E498" t="str">
            <v/>
          </cell>
        </row>
        <row r="499">
          <cell r="B499" t="str">
            <v>12.03.01.01</v>
          </cell>
          <cell r="C499" t="str">
            <v>Colocação de porta de madeira de uma folha</v>
          </cell>
          <cell r="D499" t="str">
            <v>un.</v>
          </cell>
          <cell r="E499">
            <v>80.64</v>
          </cell>
        </row>
        <row r="500">
          <cell r="B500" t="str">
            <v>12.03.01.02</v>
          </cell>
          <cell r="C500" t="str">
            <v>Colocação de porta de madeira de duas folhas</v>
          </cell>
          <cell r="D500" t="str">
            <v>un.</v>
          </cell>
          <cell r="E500">
            <v>117.14</v>
          </cell>
        </row>
        <row r="501">
          <cell r="E501" t="str">
            <v/>
          </cell>
        </row>
        <row r="502">
          <cell r="B502" t="str">
            <v>12.04.00.00</v>
          </cell>
          <cell r="C502" t="str">
            <v>Vidros</v>
          </cell>
          <cell r="E502" t="str">
            <v/>
          </cell>
        </row>
        <row r="503">
          <cell r="B503" t="str">
            <v>12.04.00.02</v>
          </cell>
          <cell r="C503" t="str">
            <v>Vidros lisos transparentes 2 mm</v>
          </cell>
          <cell r="D503" t="str">
            <v>m²</v>
          </cell>
          <cell r="E503">
            <v>46.64</v>
          </cell>
        </row>
        <row r="504">
          <cell r="B504" t="str">
            <v>12.04.00.03</v>
          </cell>
          <cell r="C504" t="str">
            <v>Vidros lisos transparentes 3 mm</v>
          </cell>
          <cell r="D504" t="str">
            <v>m²</v>
          </cell>
          <cell r="E504">
            <v>57.64</v>
          </cell>
        </row>
        <row r="505">
          <cell r="B505" t="str">
            <v>12.04.00.04</v>
          </cell>
          <cell r="C505" t="str">
            <v>Vidros lisos transparentes 4 mm</v>
          </cell>
          <cell r="D505" t="str">
            <v>m²</v>
          </cell>
          <cell r="E505">
            <v>74.14</v>
          </cell>
        </row>
        <row r="506">
          <cell r="B506" t="str">
            <v>12.04.00.05</v>
          </cell>
          <cell r="C506" t="str">
            <v>Vidros lisos transparentes 5 mm</v>
          </cell>
          <cell r="D506" t="str">
            <v>m²</v>
          </cell>
          <cell r="E506">
            <v>82.39</v>
          </cell>
        </row>
        <row r="507">
          <cell r="B507" t="str">
            <v>12.04.00.24</v>
          </cell>
          <cell r="C507" t="str">
            <v>Vidros canelados 4 mm</v>
          </cell>
          <cell r="D507" t="str">
            <v>m²</v>
          </cell>
          <cell r="E507">
            <v>57.64</v>
          </cell>
        </row>
        <row r="508">
          <cell r="B508" t="str">
            <v>12.04.00.34</v>
          </cell>
          <cell r="C508" t="str">
            <v>Vidros martelados 4 mm</v>
          </cell>
          <cell r="D508" t="str">
            <v>m²</v>
          </cell>
          <cell r="E508">
            <v>57.64</v>
          </cell>
        </row>
        <row r="509">
          <cell r="E509" t="str">
            <v/>
          </cell>
        </row>
        <row r="510">
          <cell r="B510" t="str">
            <v>13.00.00.00</v>
          </cell>
          <cell r="C510" t="str">
            <v>REVESTIMENTO E TRATAMENTO DE SUPERFÍCIES</v>
          </cell>
          <cell r="E510" t="str">
            <v/>
          </cell>
        </row>
        <row r="511">
          <cell r="B511" t="str">
            <v>13.01.00.00</v>
          </cell>
          <cell r="C511" t="str">
            <v>Pisos, Forros e Paredes</v>
          </cell>
          <cell r="E511" t="str">
            <v/>
          </cell>
        </row>
        <row r="512">
          <cell r="B512" t="str">
            <v>13.01.01.10</v>
          </cell>
          <cell r="C512" t="str">
            <v>Contrapiso de concreto com 250 kg cim/m3, espessura 6 cm</v>
          </cell>
          <cell r="D512" t="str">
            <v>m²</v>
          </cell>
          <cell r="E512">
            <v>14.65</v>
          </cell>
        </row>
        <row r="513">
          <cell r="B513" t="str">
            <v>13.01.01.16</v>
          </cell>
          <cell r="C513" t="str">
            <v>Regularização com argam. de cimento e areia 1:4 espessura 2 cm</v>
          </cell>
          <cell r="D513" t="str">
            <v>m²</v>
          </cell>
          <cell r="E513">
            <v>8.6999999999999993</v>
          </cell>
        </row>
        <row r="514">
          <cell r="B514" t="str">
            <v>13.01.01.20</v>
          </cell>
          <cell r="C514" t="str">
            <v>Piso interno de cimento alisado espessura 2 cm</v>
          </cell>
          <cell r="D514" t="str">
            <v>m²</v>
          </cell>
          <cell r="E514">
            <v>12.5</v>
          </cell>
        </row>
        <row r="515">
          <cell r="B515" t="str">
            <v>13.01.01.30</v>
          </cell>
          <cell r="C515" t="str">
            <v>Piso de tacos de madeira</v>
          </cell>
          <cell r="D515" t="str">
            <v>m²</v>
          </cell>
          <cell r="E515">
            <v>63.34</v>
          </cell>
        </row>
        <row r="516">
          <cell r="B516" t="str">
            <v>13.01.01.40</v>
          </cell>
          <cell r="C516" t="str">
            <v>Piso de cerãmica esmaltada espessura 8 mm</v>
          </cell>
          <cell r="D516" t="str">
            <v>m²</v>
          </cell>
          <cell r="E516">
            <v>48.96</v>
          </cell>
        </row>
        <row r="517">
          <cell r="B517" t="str">
            <v>13.01.01.42</v>
          </cell>
          <cell r="C517" t="str">
            <v>Piso de cerâmica não esmaltada residencial espessura 8 mm</v>
          </cell>
          <cell r="D517" t="str">
            <v>m²</v>
          </cell>
          <cell r="E517">
            <v>53.23</v>
          </cell>
        </row>
        <row r="518">
          <cell r="B518" t="str">
            <v>13.01.01.50</v>
          </cell>
          <cell r="C518" t="str">
            <v>Piso vinílico espessura 2 mm</v>
          </cell>
          <cell r="D518" t="str">
            <v>m²</v>
          </cell>
          <cell r="E518">
            <v>43.23</v>
          </cell>
        </row>
        <row r="519">
          <cell r="B519" t="str">
            <v>13.01.01.60</v>
          </cell>
          <cell r="C519" t="str">
            <v>Piso de granitina espessura 3 cm</v>
          </cell>
          <cell r="D519" t="str">
            <v>m²</v>
          </cell>
          <cell r="E519">
            <v>61.24</v>
          </cell>
        </row>
        <row r="520">
          <cell r="B520" t="str">
            <v>13.01.02.10</v>
          </cell>
          <cell r="C520" t="str">
            <v>Forro de madeira macho-fêmea</v>
          </cell>
          <cell r="D520" t="str">
            <v>m²</v>
          </cell>
          <cell r="E520">
            <v>53.14</v>
          </cell>
        </row>
        <row r="521">
          <cell r="B521" t="str">
            <v>13.01.03.10</v>
          </cell>
          <cell r="C521" t="str">
            <v>Chapisco c/ argam.de cimento e areia 1:4, espessura média 5 mm</v>
          </cell>
          <cell r="D521" t="str">
            <v>m²</v>
          </cell>
          <cell r="E521">
            <v>3.44</v>
          </cell>
        </row>
        <row r="522">
          <cell r="B522" t="str">
            <v>13.01.03.20</v>
          </cell>
          <cell r="C522" t="str">
            <v>Emboco sem aditivo, espessura 15 mm</v>
          </cell>
          <cell r="D522" t="str">
            <v>m²</v>
          </cell>
          <cell r="E522">
            <v>13.13</v>
          </cell>
        </row>
        <row r="523">
          <cell r="B523" t="str">
            <v>13.01.03.22</v>
          </cell>
          <cell r="C523" t="str">
            <v>Emboco com aditivo impermeabilizante, espessura 15 mm</v>
          </cell>
          <cell r="D523" t="str">
            <v>m²</v>
          </cell>
          <cell r="E523">
            <v>13.58</v>
          </cell>
        </row>
        <row r="524">
          <cell r="B524" t="str">
            <v>13.01.03.30</v>
          </cell>
          <cell r="C524" t="str">
            <v xml:space="preserve">Reboco com argamassa fina </v>
          </cell>
          <cell r="D524" t="str">
            <v>m²</v>
          </cell>
          <cell r="E524">
            <v>9.85</v>
          </cell>
        </row>
        <row r="525">
          <cell r="B525" t="str">
            <v>13.01.03.32</v>
          </cell>
          <cell r="C525" t="str">
            <v>Revestimento c/ argam., cim. e areia 1:4, c/ aditivo imperm., e = 15 mm</v>
          </cell>
          <cell r="D525" t="str">
            <v>m²</v>
          </cell>
          <cell r="E525">
            <v>12.59</v>
          </cell>
        </row>
        <row r="526">
          <cell r="B526" t="str">
            <v>13.01.03.40</v>
          </cell>
          <cell r="C526" t="str">
            <v>Azulejos</v>
          </cell>
          <cell r="D526" t="str">
            <v>m²</v>
          </cell>
          <cell r="E526">
            <v>53.89</v>
          </cell>
        </row>
        <row r="527">
          <cell r="E527" t="str">
            <v/>
          </cell>
        </row>
        <row r="528">
          <cell r="B528" t="str">
            <v>13.02.00.00</v>
          </cell>
          <cell r="C528" t="str">
            <v>Impermeabilização</v>
          </cell>
          <cell r="E528" t="str">
            <v/>
          </cell>
        </row>
        <row r="529">
          <cell r="B529" t="str">
            <v>13.02.00.20</v>
          </cell>
          <cell r="C529" t="str">
            <v>Impermeabilização com argam. impermeabilizante espessura 3 cm</v>
          </cell>
          <cell r="D529" t="str">
            <v>m²</v>
          </cell>
          <cell r="E529">
            <v>23.53</v>
          </cell>
        </row>
        <row r="530">
          <cell r="B530" t="str">
            <v>13.02.00.30</v>
          </cell>
          <cell r="C530" t="str">
            <v>Impermeabilização de massa, para concreto</v>
          </cell>
          <cell r="D530" t="str">
            <v>kg</v>
          </cell>
          <cell r="E530">
            <v>3.43</v>
          </cell>
        </row>
        <row r="531">
          <cell r="B531" t="str">
            <v>13.02.00.40</v>
          </cell>
          <cell r="C531" t="str">
            <v>Impermeabilização com tinta betuminosa 2 demaos</v>
          </cell>
          <cell r="D531" t="str">
            <v>m²</v>
          </cell>
          <cell r="E531">
            <v>11.59</v>
          </cell>
        </row>
        <row r="532">
          <cell r="B532" t="str">
            <v>13.02.00.42</v>
          </cell>
          <cell r="C532" t="str">
            <v>Impermeabilização com tinta betuminosa 3 demaos</v>
          </cell>
          <cell r="D532" t="str">
            <v>m²</v>
          </cell>
          <cell r="E532">
            <v>17.38</v>
          </cell>
        </row>
        <row r="533">
          <cell r="B533" t="str">
            <v>***</v>
          </cell>
          <cell r="C533" t="str">
            <v>Impermeabilização com hidroasfalto 2 demãos</v>
          </cell>
          <cell r="D533" t="str">
            <v>m²</v>
          </cell>
          <cell r="E533">
            <v>5.85</v>
          </cell>
        </row>
        <row r="534">
          <cell r="B534" t="str">
            <v>13.02.00.50</v>
          </cell>
          <cell r="C534" t="str">
            <v>Impermeabilização com asfalto e areia, 2 kg asfalto / m²</v>
          </cell>
          <cell r="D534" t="str">
            <v>m²</v>
          </cell>
          <cell r="E534">
            <v>12.54</v>
          </cell>
        </row>
        <row r="535">
          <cell r="E535" t="str">
            <v/>
          </cell>
        </row>
        <row r="536">
          <cell r="B536" t="str">
            <v>13.03.00.00</v>
          </cell>
          <cell r="C536" t="str">
            <v>Pinturas</v>
          </cell>
          <cell r="E536" t="str">
            <v/>
          </cell>
        </row>
        <row r="537">
          <cell r="B537" t="str">
            <v>13.03.00.10</v>
          </cell>
          <cell r="C537" t="str">
            <v>Pintura PVA 2 demãos</v>
          </cell>
          <cell r="D537" t="str">
            <v>m²</v>
          </cell>
          <cell r="E537">
            <v>6.06</v>
          </cell>
        </row>
        <row r="538">
          <cell r="B538" t="str">
            <v>13.03.00.12</v>
          </cell>
          <cell r="C538" t="str">
            <v>Pintura PVA 2 demãos e selador</v>
          </cell>
          <cell r="D538" t="str">
            <v>m²</v>
          </cell>
          <cell r="E538">
            <v>8.36</v>
          </cell>
        </row>
        <row r="539">
          <cell r="B539" t="str">
            <v>13.03.00.16</v>
          </cell>
          <cell r="C539" t="str">
            <v>Pintura acrílica 2 demãos</v>
          </cell>
          <cell r="D539" t="str">
            <v>m²</v>
          </cell>
          <cell r="E539">
            <v>7.39</v>
          </cell>
        </row>
        <row r="540">
          <cell r="B540" t="str">
            <v>13.03.00.18</v>
          </cell>
          <cell r="C540" t="str">
            <v>Pintura acrílica 2 demãos e selador</v>
          </cell>
          <cell r="D540" t="str">
            <v>m²</v>
          </cell>
          <cell r="E540">
            <v>9.69</v>
          </cell>
        </row>
        <row r="541">
          <cell r="B541" t="str">
            <v>13.03.00.20</v>
          </cell>
          <cell r="C541" t="str">
            <v>Pintura acabamento epoxi 2 demãos</v>
          </cell>
          <cell r="D541" t="str">
            <v>m²</v>
          </cell>
          <cell r="E541">
            <v>14.74</v>
          </cell>
        </row>
        <row r="542">
          <cell r="B542" t="str">
            <v>13.03.00.22</v>
          </cell>
          <cell r="C542" t="str">
            <v>Pintura acabamento epoxi 2 demãos e selador</v>
          </cell>
          <cell r="D542" t="str">
            <v>m²</v>
          </cell>
          <cell r="E542">
            <v>21.15</v>
          </cell>
        </row>
        <row r="543">
          <cell r="B543" t="str">
            <v>13.03.00.30</v>
          </cell>
          <cell r="C543" t="str">
            <v>Pintura com esmalte sintético 2 demãos</v>
          </cell>
          <cell r="D543" t="str">
            <v>m²</v>
          </cell>
          <cell r="E543">
            <v>7.74</v>
          </cell>
        </row>
        <row r="544">
          <cell r="B544" t="str">
            <v>13.03.00.31</v>
          </cell>
          <cell r="C544" t="str">
            <v>Pintura com esmalte sintético 2 demãos e zarcão</v>
          </cell>
          <cell r="D544" t="str">
            <v>m²</v>
          </cell>
          <cell r="E544">
            <v>11.66</v>
          </cell>
        </row>
        <row r="545">
          <cell r="B545" t="str">
            <v>13.03.00.32</v>
          </cell>
          <cell r="C545" t="str">
            <v>Pintura com tinta a óleo 2 demãos</v>
          </cell>
          <cell r="D545" t="str">
            <v>m²</v>
          </cell>
          <cell r="E545">
            <v>6.45</v>
          </cell>
        </row>
        <row r="546">
          <cell r="B546" t="str">
            <v>13.03.00.34</v>
          </cell>
          <cell r="C546" t="str">
            <v>Pintura com verniz poliuretano 2 demãos</v>
          </cell>
          <cell r="D546" t="str">
            <v>m²</v>
          </cell>
          <cell r="E546">
            <v>7.6</v>
          </cell>
        </row>
        <row r="547">
          <cell r="B547" t="str">
            <v>13.03.00.36</v>
          </cell>
          <cell r="C547" t="str">
            <v>Pintura acabamento alumínio 3 demãos e zarcão</v>
          </cell>
          <cell r="D547" t="str">
            <v>m²</v>
          </cell>
          <cell r="E547">
            <v>32.049999999999997</v>
          </cell>
        </row>
        <row r="548">
          <cell r="B548" t="str">
            <v>13.03.00.38</v>
          </cell>
          <cell r="C548" t="str">
            <v>Pintura anti-corrosiva 2 demãos e zarcão</v>
          </cell>
          <cell r="D548" t="str">
            <v>m²</v>
          </cell>
          <cell r="E548">
            <v>11.84</v>
          </cell>
        </row>
        <row r="549">
          <cell r="B549" t="str">
            <v>13.03.00.80</v>
          </cell>
          <cell r="C549" t="str">
            <v>Pintura imunizante para madeira 1 demão</v>
          </cell>
          <cell r="D549" t="str">
            <v>m²</v>
          </cell>
          <cell r="E549">
            <v>5.99</v>
          </cell>
        </row>
        <row r="550">
          <cell r="B550" t="str">
            <v>13.03.00.82</v>
          </cell>
          <cell r="C550" t="str">
            <v>Pintura imunizante para madeira 2 demãos</v>
          </cell>
          <cell r="D550" t="str">
            <v>m²</v>
          </cell>
          <cell r="E550">
            <v>10.71</v>
          </cell>
        </row>
        <row r="551">
          <cell r="E551" t="str">
            <v/>
          </cell>
        </row>
        <row r="552">
          <cell r="B552" t="str">
            <v>16.00.00.00</v>
          </cell>
          <cell r="C552" t="str">
            <v>URBANIZAÇÃO</v>
          </cell>
          <cell r="E552" t="str">
            <v/>
          </cell>
        </row>
        <row r="553">
          <cell r="B553" t="str">
            <v>16.01.00.00</v>
          </cell>
          <cell r="C553" t="str">
            <v>Portões, Cercas, Muros e Alambrados</v>
          </cell>
          <cell r="E553" t="str">
            <v/>
          </cell>
        </row>
        <row r="554">
          <cell r="B554" t="str">
            <v>16.01.01.01</v>
          </cell>
          <cell r="C554" t="str">
            <v>Portão padrão Corsan P1</v>
          </cell>
          <cell r="D554" t="str">
            <v>pç</v>
          </cell>
          <cell r="E554">
            <v>549.14</v>
          </cell>
        </row>
        <row r="555">
          <cell r="B555" t="str">
            <v>16.01.01.02</v>
          </cell>
          <cell r="C555" t="str">
            <v>Portão padrão Corsan P2</v>
          </cell>
          <cell r="D555" t="str">
            <v>pç</v>
          </cell>
          <cell r="E555">
            <v>1435.59</v>
          </cell>
        </row>
        <row r="556">
          <cell r="B556" t="str">
            <v>16.01.01.03</v>
          </cell>
          <cell r="C556" t="str">
            <v>Portão padrão Corsan CPP P1</v>
          </cell>
          <cell r="D556" t="str">
            <v>pç</v>
          </cell>
          <cell r="E556">
            <v>228.14</v>
          </cell>
        </row>
        <row r="557">
          <cell r="B557" t="str">
            <v>16.01.01.04</v>
          </cell>
          <cell r="C557" t="str">
            <v>Portão padrão Corsan CPP P2</v>
          </cell>
          <cell r="D557" t="str">
            <v>pç</v>
          </cell>
          <cell r="E557">
            <v>393.23</v>
          </cell>
        </row>
        <row r="558">
          <cell r="B558" t="str">
            <v>16.01.02.01</v>
          </cell>
          <cell r="C558" t="str">
            <v>Cerca de arame padrão CPP</v>
          </cell>
          <cell r="D558" t="str">
            <v>m</v>
          </cell>
          <cell r="E558">
            <v>23.2</v>
          </cell>
        </row>
        <row r="559">
          <cell r="B559" t="str">
            <v>16.01.02.02</v>
          </cell>
          <cell r="C559" t="str">
            <v>Cerca de tela padrão, sem cordão de concreto</v>
          </cell>
          <cell r="D559" t="str">
            <v>m</v>
          </cell>
          <cell r="E559">
            <v>61.91</v>
          </cell>
        </row>
        <row r="560">
          <cell r="B560" t="str">
            <v>16.01.02.03</v>
          </cell>
          <cell r="C560" t="str">
            <v>Cerca de tela padrão, com cordão de concreto</v>
          </cell>
          <cell r="D560" t="str">
            <v>m</v>
          </cell>
          <cell r="E560">
            <v>8422.5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NECEDORES"/>
      <sheetName val="COMPOSIÇÃO PREÇOS"/>
    </sheetNames>
    <sheetDataSet>
      <sheetData sheetId="0"/>
      <sheetData sheetId="1">
        <row r="7">
          <cell r="A7" t="str">
            <v>I.1</v>
          </cell>
        </row>
        <row r="36">
          <cell r="A36" t="str">
            <v>I.2</v>
          </cell>
        </row>
        <row r="55">
          <cell r="A55" t="str">
            <v>I.3</v>
          </cell>
        </row>
        <row r="92">
          <cell r="A92" t="str">
            <v>I.4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9"/>
  <sheetViews>
    <sheetView tabSelected="1" zoomScale="80" zoomScaleNormal="80" zoomScaleSheetLayoutView="100" zoomScalePageLayoutView="70" workbookViewId="0">
      <selection activeCell="M11" sqref="M11"/>
    </sheetView>
  </sheetViews>
  <sheetFormatPr defaultRowHeight="15" customHeight="1" x14ac:dyDescent="0.2"/>
  <cols>
    <col min="1" max="1" width="6.85546875" style="95" customWidth="1"/>
    <col min="2" max="2" width="49.140625" style="69" customWidth="1"/>
    <col min="3" max="3" width="13.5703125" style="96" customWidth="1"/>
    <col min="4" max="4" width="12.7109375" style="69" customWidth="1"/>
    <col min="5" max="5" width="10.85546875" style="69" customWidth="1"/>
    <col min="6" max="6" width="10.140625" style="69" customWidth="1"/>
    <col min="7" max="12" width="5.7109375" style="69" customWidth="1"/>
    <col min="13" max="13" width="12" style="69" customWidth="1"/>
    <col min="14" max="15" width="11" style="69" customWidth="1"/>
    <col min="16" max="20" width="12.7109375" style="69" hidden="1" customWidth="1"/>
    <col min="21" max="21" width="12.7109375" style="97" hidden="1" customWidth="1"/>
    <col min="22" max="254" width="9.140625" style="69"/>
    <col min="255" max="255" width="6.85546875" style="69" customWidth="1"/>
    <col min="256" max="256" width="33.140625" style="69" customWidth="1"/>
    <col min="257" max="257" width="13.5703125" style="69" customWidth="1"/>
    <col min="258" max="258" width="12.7109375" style="69" customWidth="1"/>
    <col min="259" max="259" width="14.140625" style="69" customWidth="1"/>
    <col min="260" max="263" width="12.7109375" style="69" customWidth="1"/>
    <col min="264" max="264" width="13.5703125" style="69" customWidth="1"/>
    <col min="265" max="265" width="14.42578125" style="69" customWidth="1"/>
    <col min="266" max="266" width="14" style="69" customWidth="1"/>
    <col min="267" max="269" width="12.7109375" style="69" customWidth="1"/>
    <col min="270" max="275" width="0" style="69" hidden="1" customWidth="1"/>
    <col min="276" max="510" width="9.140625" style="69"/>
    <col min="511" max="511" width="6.85546875" style="69" customWidth="1"/>
    <col min="512" max="512" width="33.140625" style="69" customWidth="1"/>
    <col min="513" max="513" width="13.5703125" style="69" customWidth="1"/>
    <col min="514" max="514" width="12.7109375" style="69" customWidth="1"/>
    <col min="515" max="515" width="14.140625" style="69" customWidth="1"/>
    <col min="516" max="519" width="12.7109375" style="69" customWidth="1"/>
    <col min="520" max="520" width="13.5703125" style="69" customWidth="1"/>
    <col min="521" max="521" width="14.42578125" style="69" customWidth="1"/>
    <col min="522" max="522" width="14" style="69" customWidth="1"/>
    <col min="523" max="525" width="12.7109375" style="69" customWidth="1"/>
    <col min="526" max="531" width="0" style="69" hidden="1" customWidth="1"/>
    <col min="532" max="766" width="9.140625" style="69"/>
    <col min="767" max="767" width="6.85546875" style="69" customWidth="1"/>
    <col min="768" max="768" width="33.140625" style="69" customWidth="1"/>
    <col min="769" max="769" width="13.5703125" style="69" customWidth="1"/>
    <col min="770" max="770" width="12.7109375" style="69" customWidth="1"/>
    <col min="771" max="771" width="14.140625" style="69" customWidth="1"/>
    <col min="772" max="775" width="12.7109375" style="69" customWidth="1"/>
    <col min="776" max="776" width="13.5703125" style="69" customWidth="1"/>
    <col min="777" max="777" width="14.42578125" style="69" customWidth="1"/>
    <col min="778" max="778" width="14" style="69" customWidth="1"/>
    <col min="779" max="781" width="12.7109375" style="69" customWidth="1"/>
    <col min="782" max="787" width="0" style="69" hidden="1" customWidth="1"/>
    <col min="788" max="1022" width="9.140625" style="69"/>
    <col min="1023" max="1023" width="6.85546875" style="69" customWidth="1"/>
    <col min="1024" max="1024" width="33.140625" style="69" customWidth="1"/>
    <col min="1025" max="1025" width="13.5703125" style="69" customWidth="1"/>
    <col min="1026" max="1026" width="12.7109375" style="69" customWidth="1"/>
    <col min="1027" max="1027" width="14.140625" style="69" customWidth="1"/>
    <col min="1028" max="1031" width="12.7109375" style="69" customWidth="1"/>
    <col min="1032" max="1032" width="13.5703125" style="69" customWidth="1"/>
    <col min="1033" max="1033" width="14.42578125" style="69" customWidth="1"/>
    <col min="1034" max="1034" width="14" style="69" customWidth="1"/>
    <col min="1035" max="1037" width="12.7109375" style="69" customWidth="1"/>
    <col min="1038" max="1043" width="0" style="69" hidden="1" customWidth="1"/>
    <col min="1044" max="1278" width="9.140625" style="69"/>
    <col min="1279" max="1279" width="6.85546875" style="69" customWidth="1"/>
    <col min="1280" max="1280" width="33.140625" style="69" customWidth="1"/>
    <col min="1281" max="1281" width="13.5703125" style="69" customWidth="1"/>
    <col min="1282" max="1282" width="12.7109375" style="69" customWidth="1"/>
    <col min="1283" max="1283" width="14.140625" style="69" customWidth="1"/>
    <col min="1284" max="1287" width="12.7109375" style="69" customWidth="1"/>
    <col min="1288" max="1288" width="13.5703125" style="69" customWidth="1"/>
    <col min="1289" max="1289" width="14.42578125" style="69" customWidth="1"/>
    <col min="1290" max="1290" width="14" style="69" customWidth="1"/>
    <col min="1291" max="1293" width="12.7109375" style="69" customWidth="1"/>
    <col min="1294" max="1299" width="0" style="69" hidden="1" customWidth="1"/>
    <col min="1300" max="1534" width="9.140625" style="69"/>
    <col min="1535" max="1535" width="6.85546875" style="69" customWidth="1"/>
    <col min="1536" max="1536" width="33.140625" style="69" customWidth="1"/>
    <col min="1537" max="1537" width="13.5703125" style="69" customWidth="1"/>
    <col min="1538" max="1538" width="12.7109375" style="69" customWidth="1"/>
    <col min="1539" max="1539" width="14.140625" style="69" customWidth="1"/>
    <col min="1540" max="1543" width="12.7109375" style="69" customWidth="1"/>
    <col min="1544" max="1544" width="13.5703125" style="69" customWidth="1"/>
    <col min="1545" max="1545" width="14.42578125" style="69" customWidth="1"/>
    <col min="1546" max="1546" width="14" style="69" customWidth="1"/>
    <col min="1547" max="1549" width="12.7109375" style="69" customWidth="1"/>
    <col min="1550" max="1555" width="0" style="69" hidden="1" customWidth="1"/>
    <col min="1556" max="1790" width="9.140625" style="69"/>
    <col min="1791" max="1791" width="6.85546875" style="69" customWidth="1"/>
    <col min="1792" max="1792" width="33.140625" style="69" customWidth="1"/>
    <col min="1793" max="1793" width="13.5703125" style="69" customWidth="1"/>
    <col min="1794" max="1794" width="12.7109375" style="69" customWidth="1"/>
    <col min="1795" max="1795" width="14.140625" style="69" customWidth="1"/>
    <col min="1796" max="1799" width="12.7109375" style="69" customWidth="1"/>
    <col min="1800" max="1800" width="13.5703125" style="69" customWidth="1"/>
    <col min="1801" max="1801" width="14.42578125" style="69" customWidth="1"/>
    <col min="1802" max="1802" width="14" style="69" customWidth="1"/>
    <col min="1803" max="1805" width="12.7109375" style="69" customWidth="1"/>
    <col min="1806" max="1811" width="0" style="69" hidden="1" customWidth="1"/>
    <col min="1812" max="2046" width="9.140625" style="69"/>
    <col min="2047" max="2047" width="6.85546875" style="69" customWidth="1"/>
    <col min="2048" max="2048" width="33.140625" style="69" customWidth="1"/>
    <col min="2049" max="2049" width="13.5703125" style="69" customWidth="1"/>
    <col min="2050" max="2050" width="12.7109375" style="69" customWidth="1"/>
    <col min="2051" max="2051" width="14.140625" style="69" customWidth="1"/>
    <col min="2052" max="2055" width="12.7109375" style="69" customWidth="1"/>
    <col min="2056" max="2056" width="13.5703125" style="69" customWidth="1"/>
    <col min="2057" max="2057" width="14.42578125" style="69" customWidth="1"/>
    <col min="2058" max="2058" width="14" style="69" customWidth="1"/>
    <col min="2059" max="2061" width="12.7109375" style="69" customWidth="1"/>
    <col min="2062" max="2067" width="0" style="69" hidden="1" customWidth="1"/>
    <col min="2068" max="2302" width="9.140625" style="69"/>
    <col min="2303" max="2303" width="6.85546875" style="69" customWidth="1"/>
    <col min="2304" max="2304" width="33.140625" style="69" customWidth="1"/>
    <col min="2305" max="2305" width="13.5703125" style="69" customWidth="1"/>
    <col min="2306" max="2306" width="12.7109375" style="69" customWidth="1"/>
    <col min="2307" max="2307" width="14.140625" style="69" customWidth="1"/>
    <col min="2308" max="2311" width="12.7109375" style="69" customWidth="1"/>
    <col min="2312" max="2312" width="13.5703125" style="69" customWidth="1"/>
    <col min="2313" max="2313" width="14.42578125" style="69" customWidth="1"/>
    <col min="2314" max="2314" width="14" style="69" customWidth="1"/>
    <col min="2315" max="2317" width="12.7109375" style="69" customWidth="1"/>
    <col min="2318" max="2323" width="0" style="69" hidden="1" customWidth="1"/>
    <col min="2324" max="2558" width="9.140625" style="69"/>
    <col min="2559" max="2559" width="6.85546875" style="69" customWidth="1"/>
    <col min="2560" max="2560" width="33.140625" style="69" customWidth="1"/>
    <col min="2561" max="2561" width="13.5703125" style="69" customWidth="1"/>
    <col min="2562" max="2562" width="12.7109375" style="69" customWidth="1"/>
    <col min="2563" max="2563" width="14.140625" style="69" customWidth="1"/>
    <col min="2564" max="2567" width="12.7109375" style="69" customWidth="1"/>
    <col min="2568" max="2568" width="13.5703125" style="69" customWidth="1"/>
    <col min="2569" max="2569" width="14.42578125" style="69" customWidth="1"/>
    <col min="2570" max="2570" width="14" style="69" customWidth="1"/>
    <col min="2571" max="2573" width="12.7109375" style="69" customWidth="1"/>
    <col min="2574" max="2579" width="0" style="69" hidden="1" customWidth="1"/>
    <col min="2580" max="2814" width="9.140625" style="69"/>
    <col min="2815" max="2815" width="6.85546875" style="69" customWidth="1"/>
    <col min="2816" max="2816" width="33.140625" style="69" customWidth="1"/>
    <col min="2817" max="2817" width="13.5703125" style="69" customWidth="1"/>
    <col min="2818" max="2818" width="12.7109375" style="69" customWidth="1"/>
    <col min="2819" max="2819" width="14.140625" style="69" customWidth="1"/>
    <col min="2820" max="2823" width="12.7109375" style="69" customWidth="1"/>
    <col min="2824" max="2824" width="13.5703125" style="69" customWidth="1"/>
    <col min="2825" max="2825" width="14.42578125" style="69" customWidth="1"/>
    <col min="2826" max="2826" width="14" style="69" customWidth="1"/>
    <col min="2827" max="2829" width="12.7109375" style="69" customWidth="1"/>
    <col min="2830" max="2835" width="0" style="69" hidden="1" customWidth="1"/>
    <col min="2836" max="3070" width="9.140625" style="69"/>
    <col min="3071" max="3071" width="6.85546875" style="69" customWidth="1"/>
    <col min="3072" max="3072" width="33.140625" style="69" customWidth="1"/>
    <col min="3073" max="3073" width="13.5703125" style="69" customWidth="1"/>
    <col min="3074" max="3074" width="12.7109375" style="69" customWidth="1"/>
    <col min="3075" max="3075" width="14.140625" style="69" customWidth="1"/>
    <col min="3076" max="3079" width="12.7109375" style="69" customWidth="1"/>
    <col min="3080" max="3080" width="13.5703125" style="69" customWidth="1"/>
    <col min="3081" max="3081" width="14.42578125" style="69" customWidth="1"/>
    <col min="3082" max="3082" width="14" style="69" customWidth="1"/>
    <col min="3083" max="3085" width="12.7109375" style="69" customWidth="1"/>
    <col min="3086" max="3091" width="0" style="69" hidden="1" customWidth="1"/>
    <col min="3092" max="3326" width="9.140625" style="69"/>
    <col min="3327" max="3327" width="6.85546875" style="69" customWidth="1"/>
    <col min="3328" max="3328" width="33.140625" style="69" customWidth="1"/>
    <col min="3329" max="3329" width="13.5703125" style="69" customWidth="1"/>
    <col min="3330" max="3330" width="12.7109375" style="69" customWidth="1"/>
    <col min="3331" max="3331" width="14.140625" style="69" customWidth="1"/>
    <col min="3332" max="3335" width="12.7109375" style="69" customWidth="1"/>
    <col min="3336" max="3336" width="13.5703125" style="69" customWidth="1"/>
    <col min="3337" max="3337" width="14.42578125" style="69" customWidth="1"/>
    <col min="3338" max="3338" width="14" style="69" customWidth="1"/>
    <col min="3339" max="3341" width="12.7109375" style="69" customWidth="1"/>
    <col min="3342" max="3347" width="0" style="69" hidden="1" customWidth="1"/>
    <col min="3348" max="3582" width="9.140625" style="69"/>
    <col min="3583" max="3583" width="6.85546875" style="69" customWidth="1"/>
    <col min="3584" max="3584" width="33.140625" style="69" customWidth="1"/>
    <col min="3585" max="3585" width="13.5703125" style="69" customWidth="1"/>
    <col min="3586" max="3586" width="12.7109375" style="69" customWidth="1"/>
    <col min="3587" max="3587" width="14.140625" style="69" customWidth="1"/>
    <col min="3588" max="3591" width="12.7109375" style="69" customWidth="1"/>
    <col min="3592" max="3592" width="13.5703125" style="69" customWidth="1"/>
    <col min="3593" max="3593" width="14.42578125" style="69" customWidth="1"/>
    <col min="3594" max="3594" width="14" style="69" customWidth="1"/>
    <col min="3595" max="3597" width="12.7109375" style="69" customWidth="1"/>
    <col min="3598" max="3603" width="0" style="69" hidden="1" customWidth="1"/>
    <col min="3604" max="3838" width="9.140625" style="69"/>
    <col min="3839" max="3839" width="6.85546875" style="69" customWidth="1"/>
    <col min="3840" max="3840" width="33.140625" style="69" customWidth="1"/>
    <col min="3841" max="3841" width="13.5703125" style="69" customWidth="1"/>
    <col min="3842" max="3842" width="12.7109375" style="69" customWidth="1"/>
    <col min="3843" max="3843" width="14.140625" style="69" customWidth="1"/>
    <col min="3844" max="3847" width="12.7109375" style="69" customWidth="1"/>
    <col min="3848" max="3848" width="13.5703125" style="69" customWidth="1"/>
    <col min="3849" max="3849" width="14.42578125" style="69" customWidth="1"/>
    <col min="3850" max="3850" width="14" style="69" customWidth="1"/>
    <col min="3851" max="3853" width="12.7109375" style="69" customWidth="1"/>
    <col min="3854" max="3859" width="0" style="69" hidden="1" customWidth="1"/>
    <col min="3860" max="4094" width="9.140625" style="69"/>
    <col min="4095" max="4095" width="6.85546875" style="69" customWidth="1"/>
    <col min="4096" max="4096" width="33.140625" style="69" customWidth="1"/>
    <col min="4097" max="4097" width="13.5703125" style="69" customWidth="1"/>
    <col min="4098" max="4098" width="12.7109375" style="69" customWidth="1"/>
    <col min="4099" max="4099" width="14.140625" style="69" customWidth="1"/>
    <col min="4100" max="4103" width="12.7109375" style="69" customWidth="1"/>
    <col min="4104" max="4104" width="13.5703125" style="69" customWidth="1"/>
    <col min="4105" max="4105" width="14.42578125" style="69" customWidth="1"/>
    <col min="4106" max="4106" width="14" style="69" customWidth="1"/>
    <col min="4107" max="4109" width="12.7109375" style="69" customWidth="1"/>
    <col min="4110" max="4115" width="0" style="69" hidden="1" customWidth="1"/>
    <col min="4116" max="4350" width="9.140625" style="69"/>
    <col min="4351" max="4351" width="6.85546875" style="69" customWidth="1"/>
    <col min="4352" max="4352" width="33.140625" style="69" customWidth="1"/>
    <col min="4353" max="4353" width="13.5703125" style="69" customWidth="1"/>
    <col min="4354" max="4354" width="12.7109375" style="69" customWidth="1"/>
    <col min="4355" max="4355" width="14.140625" style="69" customWidth="1"/>
    <col min="4356" max="4359" width="12.7109375" style="69" customWidth="1"/>
    <col min="4360" max="4360" width="13.5703125" style="69" customWidth="1"/>
    <col min="4361" max="4361" width="14.42578125" style="69" customWidth="1"/>
    <col min="4362" max="4362" width="14" style="69" customWidth="1"/>
    <col min="4363" max="4365" width="12.7109375" style="69" customWidth="1"/>
    <col min="4366" max="4371" width="0" style="69" hidden="1" customWidth="1"/>
    <col min="4372" max="4606" width="9.140625" style="69"/>
    <col min="4607" max="4607" width="6.85546875" style="69" customWidth="1"/>
    <col min="4608" max="4608" width="33.140625" style="69" customWidth="1"/>
    <col min="4609" max="4609" width="13.5703125" style="69" customWidth="1"/>
    <col min="4610" max="4610" width="12.7109375" style="69" customWidth="1"/>
    <col min="4611" max="4611" width="14.140625" style="69" customWidth="1"/>
    <col min="4612" max="4615" width="12.7109375" style="69" customWidth="1"/>
    <col min="4616" max="4616" width="13.5703125" style="69" customWidth="1"/>
    <col min="4617" max="4617" width="14.42578125" style="69" customWidth="1"/>
    <col min="4618" max="4618" width="14" style="69" customWidth="1"/>
    <col min="4619" max="4621" width="12.7109375" style="69" customWidth="1"/>
    <col min="4622" max="4627" width="0" style="69" hidden="1" customWidth="1"/>
    <col min="4628" max="4862" width="9.140625" style="69"/>
    <col min="4863" max="4863" width="6.85546875" style="69" customWidth="1"/>
    <col min="4864" max="4864" width="33.140625" style="69" customWidth="1"/>
    <col min="4865" max="4865" width="13.5703125" style="69" customWidth="1"/>
    <col min="4866" max="4866" width="12.7109375" style="69" customWidth="1"/>
    <col min="4867" max="4867" width="14.140625" style="69" customWidth="1"/>
    <col min="4868" max="4871" width="12.7109375" style="69" customWidth="1"/>
    <col min="4872" max="4872" width="13.5703125" style="69" customWidth="1"/>
    <col min="4873" max="4873" width="14.42578125" style="69" customWidth="1"/>
    <col min="4874" max="4874" width="14" style="69" customWidth="1"/>
    <col min="4875" max="4877" width="12.7109375" style="69" customWidth="1"/>
    <col min="4878" max="4883" width="0" style="69" hidden="1" customWidth="1"/>
    <col min="4884" max="5118" width="9.140625" style="69"/>
    <col min="5119" max="5119" width="6.85546875" style="69" customWidth="1"/>
    <col min="5120" max="5120" width="33.140625" style="69" customWidth="1"/>
    <col min="5121" max="5121" width="13.5703125" style="69" customWidth="1"/>
    <col min="5122" max="5122" width="12.7109375" style="69" customWidth="1"/>
    <col min="5123" max="5123" width="14.140625" style="69" customWidth="1"/>
    <col min="5124" max="5127" width="12.7109375" style="69" customWidth="1"/>
    <col min="5128" max="5128" width="13.5703125" style="69" customWidth="1"/>
    <col min="5129" max="5129" width="14.42578125" style="69" customWidth="1"/>
    <col min="5130" max="5130" width="14" style="69" customWidth="1"/>
    <col min="5131" max="5133" width="12.7109375" style="69" customWidth="1"/>
    <col min="5134" max="5139" width="0" style="69" hidden="1" customWidth="1"/>
    <col min="5140" max="5374" width="9.140625" style="69"/>
    <col min="5375" max="5375" width="6.85546875" style="69" customWidth="1"/>
    <col min="5376" max="5376" width="33.140625" style="69" customWidth="1"/>
    <col min="5377" max="5377" width="13.5703125" style="69" customWidth="1"/>
    <col min="5378" max="5378" width="12.7109375" style="69" customWidth="1"/>
    <col min="5379" max="5379" width="14.140625" style="69" customWidth="1"/>
    <col min="5380" max="5383" width="12.7109375" style="69" customWidth="1"/>
    <col min="5384" max="5384" width="13.5703125" style="69" customWidth="1"/>
    <col min="5385" max="5385" width="14.42578125" style="69" customWidth="1"/>
    <col min="5386" max="5386" width="14" style="69" customWidth="1"/>
    <col min="5387" max="5389" width="12.7109375" style="69" customWidth="1"/>
    <col min="5390" max="5395" width="0" style="69" hidden="1" customWidth="1"/>
    <col min="5396" max="5630" width="9.140625" style="69"/>
    <col min="5631" max="5631" width="6.85546875" style="69" customWidth="1"/>
    <col min="5632" max="5632" width="33.140625" style="69" customWidth="1"/>
    <col min="5633" max="5633" width="13.5703125" style="69" customWidth="1"/>
    <col min="5634" max="5634" width="12.7109375" style="69" customWidth="1"/>
    <col min="5635" max="5635" width="14.140625" style="69" customWidth="1"/>
    <col min="5636" max="5639" width="12.7109375" style="69" customWidth="1"/>
    <col min="5640" max="5640" width="13.5703125" style="69" customWidth="1"/>
    <col min="5641" max="5641" width="14.42578125" style="69" customWidth="1"/>
    <col min="5642" max="5642" width="14" style="69" customWidth="1"/>
    <col min="5643" max="5645" width="12.7109375" style="69" customWidth="1"/>
    <col min="5646" max="5651" width="0" style="69" hidden="1" customWidth="1"/>
    <col min="5652" max="5886" width="9.140625" style="69"/>
    <col min="5887" max="5887" width="6.85546875" style="69" customWidth="1"/>
    <col min="5888" max="5888" width="33.140625" style="69" customWidth="1"/>
    <col min="5889" max="5889" width="13.5703125" style="69" customWidth="1"/>
    <col min="5890" max="5890" width="12.7109375" style="69" customWidth="1"/>
    <col min="5891" max="5891" width="14.140625" style="69" customWidth="1"/>
    <col min="5892" max="5895" width="12.7109375" style="69" customWidth="1"/>
    <col min="5896" max="5896" width="13.5703125" style="69" customWidth="1"/>
    <col min="5897" max="5897" width="14.42578125" style="69" customWidth="1"/>
    <col min="5898" max="5898" width="14" style="69" customWidth="1"/>
    <col min="5899" max="5901" width="12.7109375" style="69" customWidth="1"/>
    <col min="5902" max="5907" width="0" style="69" hidden="1" customWidth="1"/>
    <col min="5908" max="6142" width="9.140625" style="69"/>
    <col min="6143" max="6143" width="6.85546875" style="69" customWidth="1"/>
    <col min="6144" max="6144" width="33.140625" style="69" customWidth="1"/>
    <col min="6145" max="6145" width="13.5703125" style="69" customWidth="1"/>
    <col min="6146" max="6146" width="12.7109375" style="69" customWidth="1"/>
    <col min="6147" max="6147" width="14.140625" style="69" customWidth="1"/>
    <col min="6148" max="6151" width="12.7109375" style="69" customWidth="1"/>
    <col min="6152" max="6152" width="13.5703125" style="69" customWidth="1"/>
    <col min="6153" max="6153" width="14.42578125" style="69" customWidth="1"/>
    <col min="6154" max="6154" width="14" style="69" customWidth="1"/>
    <col min="6155" max="6157" width="12.7109375" style="69" customWidth="1"/>
    <col min="6158" max="6163" width="0" style="69" hidden="1" customWidth="1"/>
    <col min="6164" max="6398" width="9.140625" style="69"/>
    <col min="6399" max="6399" width="6.85546875" style="69" customWidth="1"/>
    <col min="6400" max="6400" width="33.140625" style="69" customWidth="1"/>
    <col min="6401" max="6401" width="13.5703125" style="69" customWidth="1"/>
    <col min="6402" max="6402" width="12.7109375" style="69" customWidth="1"/>
    <col min="6403" max="6403" width="14.140625" style="69" customWidth="1"/>
    <col min="6404" max="6407" width="12.7109375" style="69" customWidth="1"/>
    <col min="6408" max="6408" width="13.5703125" style="69" customWidth="1"/>
    <col min="6409" max="6409" width="14.42578125" style="69" customWidth="1"/>
    <col min="6410" max="6410" width="14" style="69" customWidth="1"/>
    <col min="6411" max="6413" width="12.7109375" style="69" customWidth="1"/>
    <col min="6414" max="6419" width="0" style="69" hidden="1" customWidth="1"/>
    <col min="6420" max="6654" width="9.140625" style="69"/>
    <col min="6655" max="6655" width="6.85546875" style="69" customWidth="1"/>
    <col min="6656" max="6656" width="33.140625" style="69" customWidth="1"/>
    <col min="6657" max="6657" width="13.5703125" style="69" customWidth="1"/>
    <col min="6658" max="6658" width="12.7109375" style="69" customWidth="1"/>
    <col min="6659" max="6659" width="14.140625" style="69" customWidth="1"/>
    <col min="6660" max="6663" width="12.7109375" style="69" customWidth="1"/>
    <col min="6664" max="6664" width="13.5703125" style="69" customWidth="1"/>
    <col min="6665" max="6665" width="14.42578125" style="69" customWidth="1"/>
    <col min="6666" max="6666" width="14" style="69" customWidth="1"/>
    <col min="6667" max="6669" width="12.7109375" style="69" customWidth="1"/>
    <col min="6670" max="6675" width="0" style="69" hidden="1" customWidth="1"/>
    <col min="6676" max="6910" width="9.140625" style="69"/>
    <col min="6911" max="6911" width="6.85546875" style="69" customWidth="1"/>
    <col min="6912" max="6912" width="33.140625" style="69" customWidth="1"/>
    <col min="6913" max="6913" width="13.5703125" style="69" customWidth="1"/>
    <col min="6914" max="6914" width="12.7109375" style="69" customWidth="1"/>
    <col min="6915" max="6915" width="14.140625" style="69" customWidth="1"/>
    <col min="6916" max="6919" width="12.7109375" style="69" customWidth="1"/>
    <col min="6920" max="6920" width="13.5703125" style="69" customWidth="1"/>
    <col min="6921" max="6921" width="14.42578125" style="69" customWidth="1"/>
    <col min="6922" max="6922" width="14" style="69" customWidth="1"/>
    <col min="6923" max="6925" width="12.7109375" style="69" customWidth="1"/>
    <col min="6926" max="6931" width="0" style="69" hidden="1" customWidth="1"/>
    <col min="6932" max="7166" width="9.140625" style="69"/>
    <col min="7167" max="7167" width="6.85546875" style="69" customWidth="1"/>
    <col min="7168" max="7168" width="33.140625" style="69" customWidth="1"/>
    <col min="7169" max="7169" width="13.5703125" style="69" customWidth="1"/>
    <col min="7170" max="7170" width="12.7109375" style="69" customWidth="1"/>
    <col min="7171" max="7171" width="14.140625" style="69" customWidth="1"/>
    <col min="7172" max="7175" width="12.7109375" style="69" customWidth="1"/>
    <col min="7176" max="7176" width="13.5703125" style="69" customWidth="1"/>
    <col min="7177" max="7177" width="14.42578125" style="69" customWidth="1"/>
    <col min="7178" max="7178" width="14" style="69" customWidth="1"/>
    <col min="7179" max="7181" width="12.7109375" style="69" customWidth="1"/>
    <col min="7182" max="7187" width="0" style="69" hidden="1" customWidth="1"/>
    <col min="7188" max="7422" width="9.140625" style="69"/>
    <col min="7423" max="7423" width="6.85546875" style="69" customWidth="1"/>
    <col min="7424" max="7424" width="33.140625" style="69" customWidth="1"/>
    <col min="7425" max="7425" width="13.5703125" style="69" customWidth="1"/>
    <col min="7426" max="7426" width="12.7109375" style="69" customWidth="1"/>
    <col min="7427" max="7427" width="14.140625" style="69" customWidth="1"/>
    <col min="7428" max="7431" width="12.7109375" style="69" customWidth="1"/>
    <col min="7432" max="7432" width="13.5703125" style="69" customWidth="1"/>
    <col min="7433" max="7433" width="14.42578125" style="69" customWidth="1"/>
    <col min="7434" max="7434" width="14" style="69" customWidth="1"/>
    <col min="7435" max="7437" width="12.7109375" style="69" customWidth="1"/>
    <col min="7438" max="7443" width="0" style="69" hidden="1" customWidth="1"/>
    <col min="7444" max="7678" width="9.140625" style="69"/>
    <col min="7679" max="7679" width="6.85546875" style="69" customWidth="1"/>
    <col min="7680" max="7680" width="33.140625" style="69" customWidth="1"/>
    <col min="7681" max="7681" width="13.5703125" style="69" customWidth="1"/>
    <col min="7682" max="7682" width="12.7109375" style="69" customWidth="1"/>
    <col min="7683" max="7683" width="14.140625" style="69" customWidth="1"/>
    <col min="7684" max="7687" width="12.7109375" style="69" customWidth="1"/>
    <col min="7688" max="7688" width="13.5703125" style="69" customWidth="1"/>
    <col min="7689" max="7689" width="14.42578125" style="69" customWidth="1"/>
    <col min="7690" max="7690" width="14" style="69" customWidth="1"/>
    <col min="7691" max="7693" width="12.7109375" style="69" customWidth="1"/>
    <col min="7694" max="7699" width="0" style="69" hidden="1" customWidth="1"/>
    <col min="7700" max="7934" width="9.140625" style="69"/>
    <col min="7935" max="7935" width="6.85546875" style="69" customWidth="1"/>
    <col min="7936" max="7936" width="33.140625" style="69" customWidth="1"/>
    <col min="7937" max="7937" width="13.5703125" style="69" customWidth="1"/>
    <col min="7938" max="7938" width="12.7109375" style="69" customWidth="1"/>
    <col min="7939" max="7939" width="14.140625" style="69" customWidth="1"/>
    <col min="7940" max="7943" width="12.7109375" style="69" customWidth="1"/>
    <col min="7944" max="7944" width="13.5703125" style="69" customWidth="1"/>
    <col min="7945" max="7945" width="14.42578125" style="69" customWidth="1"/>
    <col min="7946" max="7946" width="14" style="69" customWidth="1"/>
    <col min="7947" max="7949" width="12.7109375" style="69" customWidth="1"/>
    <col min="7950" max="7955" width="0" style="69" hidden="1" customWidth="1"/>
    <col min="7956" max="8190" width="9.140625" style="69"/>
    <col min="8191" max="8191" width="6.85546875" style="69" customWidth="1"/>
    <col min="8192" max="8192" width="33.140625" style="69" customWidth="1"/>
    <col min="8193" max="8193" width="13.5703125" style="69" customWidth="1"/>
    <col min="8194" max="8194" width="12.7109375" style="69" customWidth="1"/>
    <col min="8195" max="8195" width="14.140625" style="69" customWidth="1"/>
    <col min="8196" max="8199" width="12.7109375" style="69" customWidth="1"/>
    <col min="8200" max="8200" width="13.5703125" style="69" customWidth="1"/>
    <col min="8201" max="8201" width="14.42578125" style="69" customWidth="1"/>
    <col min="8202" max="8202" width="14" style="69" customWidth="1"/>
    <col min="8203" max="8205" width="12.7109375" style="69" customWidth="1"/>
    <col min="8206" max="8211" width="0" style="69" hidden="1" customWidth="1"/>
    <col min="8212" max="8446" width="9.140625" style="69"/>
    <col min="8447" max="8447" width="6.85546875" style="69" customWidth="1"/>
    <col min="8448" max="8448" width="33.140625" style="69" customWidth="1"/>
    <col min="8449" max="8449" width="13.5703125" style="69" customWidth="1"/>
    <col min="8450" max="8450" width="12.7109375" style="69" customWidth="1"/>
    <col min="8451" max="8451" width="14.140625" style="69" customWidth="1"/>
    <col min="8452" max="8455" width="12.7109375" style="69" customWidth="1"/>
    <col min="8456" max="8456" width="13.5703125" style="69" customWidth="1"/>
    <col min="8457" max="8457" width="14.42578125" style="69" customWidth="1"/>
    <col min="8458" max="8458" width="14" style="69" customWidth="1"/>
    <col min="8459" max="8461" width="12.7109375" style="69" customWidth="1"/>
    <col min="8462" max="8467" width="0" style="69" hidden="1" customWidth="1"/>
    <col min="8468" max="8702" width="9.140625" style="69"/>
    <col min="8703" max="8703" width="6.85546875" style="69" customWidth="1"/>
    <col min="8704" max="8704" width="33.140625" style="69" customWidth="1"/>
    <col min="8705" max="8705" width="13.5703125" style="69" customWidth="1"/>
    <col min="8706" max="8706" width="12.7109375" style="69" customWidth="1"/>
    <col min="8707" max="8707" width="14.140625" style="69" customWidth="1"/>
    <col min="8708" max="8711" width="12.7109375" style="69" customWidth="1"/>
    <col min="8712" max="8712" width="13.5703125" style="69" customWidth="1"/>
    <col min="8713" max="8713" width="14.42578125" style="69" customWidth="1"/>
    <col min="8714" max="8714" width="14" style="69" customWidth="1"/>
    <col min="8715" max="8717" width="12.7109375" style="69" customWidth="1"/>
    <col min="8718" max="8723" width="0" style="69" hidden="1" customWidth="1"/>
    <col min="8724" max="8958" width="9.140625" style="69"/>
    <col min="8959" max="8959" width="6.85546875" style="69" customWidth="1"/>
    <col min="8960" max="8960" width="33.140625" style="69" customWidth="1"/>
    <col min="8961" max="8961" width="13.5703125" style="69" customWidth="1"/>
    <col min="8962" max="8962" width="12.7109375" style="69" customWidth="1"/>
    <col min="8963" max="8963" width="14.140625" style="69" customWidth="1"/>
    <col min="8964" max="8967" width="12.7109375" style="69" customWidth="1"/>
    <col min="8968" max="8968" width="13.5703125" style="69" customWidth="1"/>
    <col min="8969" max="8969" width="14.42578125" style="69" customWidth="1"/>
    <col min="8970" max="8970" width="14" style="69" customWidth="1"/>
    <col min="8971" max="8973" width="12.7109375" style="69" customWidth="1"/>
    <col min="8974" max="8979" width="0" style="69" hidden="1" customWidth="1"/>
    <col min="8980" max="9214" width="9.140625" style="69"/>
    <col min="9215" max="9215" width="6.85546875" style="69" customWidth="1"/>
    <col min="9216" max="9216" width="33.140625" style="69" customWidth="1"/>
    <col min="9217" max="9217" width="13.5703125" style="69" customWidth="1"/>
    <col min="9218" max="9218" width="12.7109375" style="69" customWidth="1"/>
    <col min="9219" max="9219" width="14.140625" style="69" customWidth="1"/>
    <col min="9220" max="9223" width="12.7109375" style="69" customWidth="1"/>
    <col min="9224" max="9224" width="13.5703125" style="69" customWidth="1"/>
    <col min="9225" max="9225" width="14.42578125" style="69" customWidth="1"/>
    <col min="9226" max="9226" width="14" style="69" customWidth="1"/>
    <col min="9227" max="9229" width="12.7109375" style="69" customWidth="1"/>
    <col min="9230" max="9235" width="0" style="69" hidden="1" customWidth="1"/>
    <col min="9236" max="9470" width="9.140625" style="69"/>
    <col min="9471" max="9471" width="6.85546875" style="69" customWidth="1"/>
    <col min="9472" max="9472" width="33.140625" style="69" customWidth="1"/>
    <col min="9473" max="9473" width="13.5703125" style="69" customWidth="1"/>
    <col min="9474" max="9474" width="12.7109375" style="69" customWidth="1"/>
    <col min="9475" max="9475" width="14.140625" style="69" customWidth="1"/>
    <col min="9476" max="9479" width="12.7109375" style="69" customWidth="1"/>
    <col min="9480" max="9480" width="13.5703125" style="69" customWidth="1"/>
    <col min="9481" max="9481" width="14.42578125" style="69" customWidth="1"/>
    <col min="9482" max="9482" width="14" style="69" customWidth="1"/>
    <col min="9483" max="9485" width="12.7109375" style="69" customWidth="1"/>
    <col min="9486" max="9491" width="0" style="69" hidden="1" customWidth="1"/>
    <col min="9492" max="9726" width="9.140625" style="69"/>
    <col min="9727" max="9727" width="6.85546875" style="69" customWidth="1"/>
    <col min="9728" max="9728" width="33.140625" style="69" customWidth="1"/>
    <col min="9729" max="9729" width="13.5703125" style="69" customWidth="1"/>
    <col min="9730" max="9730" width="12.7109375" style="69" customWidth="1"/>
    <col min="9731" max="9731" width="14.140625" style="69" customWidth="1"/>
    <col min="9732" max="9735" width="12.7109375" style="69" customWidth="1"/>
    <col min="9736" max="9736" width="13.5703125" style="69" customWidth="1"/>
    <col min="9737" max="9737" width="14.42578125" style="69" customWidth="1"/>
    <col min="9738" max="9738" width="14" style="69" customWidth="1"/>
    <col min="9739" max="9741" width="12.7109375" style="69" customWidth="1"/>
    <col min="9742" max="9747" width="0" style="69" hidden="1" customWidth="1"/>
    <col min="9748" max="9982" width="9.140625" style="69"/>
    <col min="9983" max="9983" width="6.85546875" style="69" customWidth="1"/>
    <col min="9984" max="9984" width="33.140625" style="69" customWidth="1"/>
    <col min="9985" max="9985" width="13.5703125" style="69" customWidth="1"/>
    <col min="9986" max="9986" width="12.7109375" style="69" customWidth="1"/>
    <col min="9987" max="9987" width="14.140625" style="69" customWidth="1"/>
    <col min="9988" max="9991" width="12.7109375" style="69" customWidth="1"/>
    <col min="9992" max="9992" width="13.5703125" style="69" customWidth="1"/>
    <col min="9993" max="9993" width="14.42578125" style="69" customWidth="1"/>
    <col min="9994" max="9994" width="14" style="69" customWidth="1"/>
    <col min="9995" max="9997" width="12.7109375" style="69" customWidth="1"/>
    <col min="9998" max="10003" width="0" style="69" hidden="1" customWidth="1"/>
    <col min="10004" max="10238" width="9.140625" style="69"/>
    <col min="10239" max="10239" width="6.85546875" style="69" customWidth="1"/>
    <col min="10240" max="10240" width="33.140625" style="69" customWidth="1"/>
    <col min="10241" max="10241" width="13.5703125" style="69" customWidth="1"/>
    <col min="10242" max="10242" width="12.7109375" style="69" customWidth="1"/>
    <col min="10243" max="10243" width="14.140625" style="69" customWidth="1"/>
    <col min="10244" max="10247" width="12.7109375" style="69" customWidth="1"/>
    <col min="10248" max="10248" width="13.5703125" style="69" customWidth="1"/>
    <col min="10249" max="10249" width="14.42578125" style="69" customWidth="1"/>
    <col min="10250" max="10250" width="14" style="69" customWidth="1"/>
    <col min="10251" max="10253" width="12.7109375" style="69" customWidth="1"/>
    <col min="10254" max="10259" width="0" style="69" hidden="1" customWidth="1"/>
    <col min="10260" max="10494" width="9.140625" style="69"/>
    <col min="10495" max="10495" width="6.85546875" style="69" customWidth="1"/>
    <col min="10496" max="10496" width="33.140625" style="69" customWidth="1"/>
    <col min="10497" max="10497" width="13.5703125" style="69" customWidth="1"/>
    <col min="10498" max="10498" width="12.7109375" style="69" customWidth="1"/>
    <col min="10499" max="10499" width="14.140625" style="69" customWidth="1"/>
    <col min="10500" max="10503" width="12.7109375" style="69" customWidth="1"/>
    <col min="10504" max="10504" width="13.5703125" style="69" customWidth="1"/>
    <col min="10505" max="10505" width="14.42578125" style="69" customWidth="1"/>
    <col min="10506" max="10506" width="14" style="69" customWidth="1"/>
    <col min="10507" max="10509" width="12.7109375" style="69" customWidth="1"/>
    <col min="10510" max="10515" width="0" style="69" hidden="1" customWidth="1"/>
    <col min="10516" max="10750" width="9.140625" style="69"/>
    <col min="10751" max="10751" width="6.85546875" style="69" customWidth="1"/>
    <col min="10752" max="10752" width="33.140625" style="69" customWidth="1"/>
    <col min="10753" max="10753" width="13.5703125" style="69" customWidth="1"/>
    <col min="10754" max="10754" width="12.7109375" style="69" customWidth="1"/>
    <col min="10755" max="10755" width="14.140625" style="69" customWidth="1"/>
    <col min="10756" max="10759" width="12.7109375" style="69" customWidth="1"/>
    <col min="10760" max="10760" width="13.5703125" style="69" customWidth="1"/>
    <col min="10761" max="10761" width="14.42578125" style="69" customWidth="1"/>
    <col min="10762" max="10762" width="14" style="69" customWidth="1"/>
    <col min="10763" max="10765" width="12.7109375" style="69" customWidth="1"/>
    <col min="10766" max="10771" width="0" style="69" hidden="1" customWidth="1"/>
    <col min="10772" max="11006" width="9.140625" style="69"/>
    <col min="11007" max="11007" width="6.85546875" style="69" customWidth="1"/>
    <col min="11008" max="11008" width="33.140625" style="69" customWidth="1"/>
    <col min="11009" max="11009" width="13.5703125" style="69" customWidth="1"/>
    <col min="11010" max="11010" width="12.7109375" style="69" customWidth="1"/>
    <col min="11011" max="11011" width="14.140625" style="69" customWidth="1"/>
    <col min="11012" max="11015" width="12.7109375" style="69" customWidth="1"/>
    <col min="11016" max="11016" width="13.5703125" style="69" customWidth="1"/>
    <col min="11017" max="11017" width="14.42578125" style="69" customWidth="1"/>
    <col min="11018" max="11018" width="14" style="69" customWidth="1"/>
    <col min="11019" max="11021" width="12.7109375" style="69" customWidth="1"/>
    <col min="11022" max="11027" width="0" style="69" hidden="1" customWidth="1"/>
    <col min="11028" max="11262" width="9.140625" style="69"/>
    <col min="11263" max="11263" width="6.85546875" style="69" customWidth="1"/>
    <col min="11264" max="11264" width="33.140625" style="69" customWidth="1"/>
    <col min="11265" max="11265" width="13.5703125" style="69" customWidth="1"/>
    <col min="11266" max="11266" width="12.7109375" style="69" customWidth="1"/>
    <col min="11267" max="11267" width="14.140625" style="69" customWidth="1"/>
    <col min="11268" max="11271" width="12.7109375" style="69" customWidth="1"/>
    <col min="11272" max="11272" width="13.5703125" style="69" customWidth="1"/>
    <col min="11273" max="11273" width="14.42578125" style="69" customWidth="1"/>
    <col min="11274" max="11274" width="14" style="69" customWidth="1"/>
    <col min="11275" max="11277" width="12.7109375" style="69" customWidth="1"/>
    <col min="11278" max="11283" width="0" style="69" hidden="1" customWidth="1"/>
    <col min="11284" max="11518" width="9.140625" style="69"/>
    <col min="11519" max="11519" width="6.85546875" style="69" customWidth="1"/>
    <col min="11520" max="11520" width="33.140625" style="69" customWidth="1"/>
    <col min="11521" max="11521" width="13.5703125" style="69" customWidth="1"/>
    <col min="11522" max="11522" width="12.7109375" style="69" customWidth="1"/>
    <col min="11523" max="11523" width="14.140625" style="69" customWidth="1"/>
    <col min="11524" max="11527" width="12.7109375" style="69" customWidth="1"/>
    <col min="11528" max="11528" width="13.5703125" style="69" customWidth="1"/>
    <col min="11529" max="11529" width="14.42578125" style="69" customWidth="1"/>
    <col min="11530" max="11530" width="14" style="69" customWidth="1"/>
    <col min="11531" max="11533" width="12.7109375" style="69" customWidth="1"/>
    <col min="11534" max="11539" width="0" style="69" hidden="1" customWidth="1"/>
    <col min="11540" max="11774" width="9.140625" style="69"/>
    <col min="11775" max="11775" width="6.85546875" style="69" customWidth="1"/>
    <col min="11776" max="11776" width="33.140625" style="69" customWidth="1"/>
    <col min="11777" max="11777" width="13.5703125" style="69" customWidth="1"/>
    <col min="11778" max="11778" width="12.7109375" style="69" customWidth="1"/>
    <col min="11779" max="11779" width="14.140625" style="69" customWidth="1"/>
    <col min="11780" max="11783" width="12.7109375" style="69" customWidth="1"/>
    <col min="11784" max="11784" width="13.5703125" style="69" customWidth="1"/>
    <col min="11785" max="11785" width="14.42578125" style="69" customWidth="1"/>
    <col min="11786" max="11786" width="14" style="69" customWidth="1"/>
    <col min="11787" max="11789" width="12.7109375" style="69" customWidth="1"/>
    <col min="11790" max="11795" width="0" style="69" hidden="1" customWidth="1"/>
    <col min="11796" max="12030" width="9.140625" style="69"/>
    <col min="12031" max="12031" width="6.85546875" style="69" customWidth="1"/>
    <col min="12032" max="12032" width="33.140625" style="69" customWidth="1"/>
    <col min="12033" max="12033" width="13.5703125" style="69" customWidth="1"/>
    <col min="12034" max="12034" width="12.7109375" style="69" customWidth="1"/>
    <col min="12035" max="12035" width="14.140625" style="69" customWidth="1"/>
    <col min="12036" max="12039" width="12.7109375" style="69" customWidth="1"/>
    <col min="12040" max="12040" width="13.5703125" style="69" customWidth="1"/>
    <col min="12041" max="12041" width="14.42578125" style="69" customWidth="1"/>
    <col min="12042" max="12042" width="14" style="69" customWidth="1"/>
    <col min="12043" max="12045" width="12.7109375" style="69" customWidth="1"/>
    <col min="12046" max="12051" width="0" style="69" hidden="1" customWidth="1"/>
    <col min="12052" max="12286" width="9.140625" style="69"/>
    <col min="12287" max="12287" width="6.85546875" style="69" customWidth="1"/>
    <col min="12288" max="12288" width="33.140625" style="69" customWidth="1"/>
    <col min="12289" max="12289" width="13.5703125" style="69" customWidth="1"/>
    <col min="12290" max="12290" width="12.7109375" style="69" customWidth="1"/>
    <col min="12291" max="12291" width="14.140625" style="69" customWidth="1"/>
    <col min="12292" max="12295" width="12.7109375" style="69" customWidth="1"/>
    <col min="12296" max="12296" width="13.5703125" style="69" customWidth="1"/>
    <col min="12297" max="12297" width="14.42578125" style="69" customWidth="1"/>
    <col min="12298" max="12298" width="14" style="69" customWidth="1"/>
    <col min="12299" max="12301" width="12.7109375" style="69" customWidth="1"/>
    <col min="12302" max="12307" width="0" style="69" hidden="1" customWidth="1"/>
    <col min="12308" max="12542" width="9.140625" style="69"/>
    <col min="12543" max="12543" width="6.85546875" style="69" customWidth="1"/>
    <col min="12544" max="12544" width="33.140625" style="69" customWidth="1"/>
    <col min="12545" max="12545" width="13.5703125" style="69" customWidth="1"/>
    <col min="12546" max="12546" width="12.7109375" style="69" customWidth="1"/>
    <col min="12547" max="12547" width="14.140625" style="69" customWidth="1"/>
    <col min="12548" max="12551" width="12.7109375" style="69" customWidth="1"/>
    <col min="12552" max="12552" width="13.5703125" style="69" customWidth="1"/>
    <col min="12553" max="12553" width="14.42578125" style="69" customWidth="1"/>
    <col min="12554" max="12554" width="14" style="69" customWidth="1"/>
    <col min="12555" max="12557" width="12.7109375" style="69" customWidth="1"/>
    <col min="12558" max="12563" width="0" style="69" hidden="1" customWidth="1"/>
    <col min="12564" max="12798" width="9.140625" style="69"/>
    <col min="12799" max="12799" width="6.85546875" style="69" customWidth="1"/>
    <col min="12800" max="12800" width="33.140625" style="69" customWidth="1"/>
    <col min="12801" max="12801" width="13.5703125" style="69" customWidth="1"/>
    <col min="12802" max="12802" width="12.7109375" style="69" customWidth="1"/>
    <col min="12803" max="12803" width="14.140625" style="69" customWidth="1"/>
    <col min="12804" max="12807" width="12.7109375" style="69" customWidth="1"/>
    <col min="12808" max="12808" width="13.5703125" style="69" customWidth="1"/>
    <col min="12809" max="12809" width="14.42578125" style="69" customWidth="1"/>
    <col min="12810" max="12810" width="14" style="69" customWidth="1"/>
    <col min="12811" max="12813" width="12.7109375" style="69" customWidth="1"/>
    <col min="12814" max="12819" width="0" style="69" hidden="1" customWidth="1"/>
    <col min="12820" max="13054" width="9.140625" style="69"/>
    <col min="13055" max="13055" width="6.85546875" style="69" customWidth="1"/>
    <col min="13056" max="13056" width="33.140625" style="69" customWidth="1"/>
    <col min="13057" max="13057" width="13.5703125" style="69" customWidth="1"/>
    <col min="13058" max="13058" width="12.7109375" style="69" customWidth="1"/>
    <col min="13059" max="13059" width="14.140625" style="69" customWidth="1"/>
    <col min="13060" max="13063" width="12.7109375" style="69" customWidth="1"/>
    <col min="13064" max="13064" width="13.5703125" style="69" customWidth="1"/>
    <col min="13065" max="13065" width="14.42578125" style="69" customWidth="1"/>
    <col min="13066" max="13066" width="14" style="69" customWidth="1"/>
    <col min="13067" max="13069" width="12.7109375" style="69" customWidth="1"/>
    <col min="13070" max="13075" width="0" style="69" hidden="1" customWidth="1"/>
    <col min="13076" max="13310" width="9.140625" style="69"/>
    <col min="13311" max="13311" width="6.85546875" style="69" customWidth="1"/>
    <col min="13312" max="13312" width="33.140625" style="69" customWidth="1"/>
    <col min="13313" max="13313" width="13.5703125" style="69" customWidth="1"/>
    <col min="13314" max="13314" width="12.7109375" style="69" customWidth="1"/>
    <col min="13315" max="13315" width="14.140625" style="69" customWidth="1"/>
    <col min="13316" max="13319" width="12.7109375" style="69" customWidth="1"/>
    <col min="13320" max="13320" width="13.5703125" style="69" customWidth="1"/>
    <col min="13321" max="13321" width="14.42578125" style="69" customWidth="1"/>
    <col min="13322" max="13322" width="14" style="69" customWidth="1"/>
    <col min="13323" max="13325" width="12.7109375" style="69" customWidth="1"/>
    <col min="13326" max="13331" width="0" style="69" hidden="1" customWidth="1"/>
    <col min="13332" max="13566" width="9.140625" style="69"/>
    <col min="13567" max="13567" width="6.85546875" style="69" customWidth="1"/>
    <col min="13568" max="13568" width="33.140625" style="69" customWidth="1"/>
    <col min="13569" max="13569" width="13.5703125" style="69" customWidth="1"/>
    <col min="13570" max="13570" width="12.7109375" style="69" customWidth="1"/>
    <col min="13571" max="13571" width="14.140625" style="69" customWidth="1"/>
    <col min="13572" max="13575" width="12.7109375" style="69" customWidth="1"/>
    <col min="13576" max="13576" width="13.5703125" style="69" customWidth="1"/>
    <col min="13577" max="13577" width="14.42578125" style="69" customWidth="1"/>
    <col min="13578" max="13578" width="14" style="69" customWidth="1"/>
    <col min="13579" max="13581" width="12.7109375" style="69" customWidth="1"/>
    <col min="13582" max="13587" width="0" style="69" hidden="1" customWidth="1"/>
    <col min="13588" max="13822" width="9.140625" style="69"/>
    <col min="13823" max="13823" width="6.85546875" style="69" customWidth="1"/>
    <col min="13824" max="13824" width="33.140625" style="69" customWidth="1"/>
    <col min="13825" max="13825" width="13.5703125" style="69" customWidth="1"/>
    <col min="13826" max="13826" width="12.7109375" style="69" customWidth="1"/>
    <col min="13827" max="13827" width="14.140625" style="69" customWidth="1"/>
    <col min="13828" max="13831" width="12.7109375" style="69" customWidth="1"/>
    <col min="13832" max="13832" width="13.5703125" style="69" customWidth="1"/>
    <col min="13833" max="13833" width="14.42578125" style="69" customWidth="1"/>
    <col min="13834" max="13834" width="14" style="69" customWidth="1"/>
    <col min="13835" max="13837" width="12.7109375" style="69" customWidth="1"/>
    <col min="13838" max="13843" width="0" style="69" hidden="1" customWidth="1"/>
    <col min="13844" max="14078" width="9.140625" style="69"/>
    <col min="14079" max="14079" width="6.85546875" style="69" customWidth="1"/>
    <col min="14080" max="14080" width="33.140625" style="69" customWidth="1"/>
    <col min="14081" max="14081" width="13.5703125" style="69" customWidth="1"/>
    <col min="14082" max="14082" width="12.7109375" style="69" customWidth="1"/>
    <col min="14083" max="14083" width="14.140625" style="69" customWidth="1"/>
    <col min="14084" max="14087" width="12.7109375" style="69" customWidth="1"/>
    <col min="14088" max="14088" width="13.5703125" style="69" customWidth="1"/>
    <col min="14089" max="14089" width="14.42578125" style="69" customWidth="1"/>
    <col min="14090" max="14090" width="14" style="69" customWidth="1"/>
    <col min="14091" max="14093" width="12.7109375" style="69" customWidth="1"/>
    <col min="14094" max="14099" width="0" style="69" hidden="1" customWidth="1"/>
    <col min="14100" max="14334" width="9.140625" style="69"/>
    <col min="14335" max="14335" width="6.85546875" style="69" customWidth="1"/>
    <col min="14336" max="14336" width="33.140625" style="69" customWidth="1"/>
    <col min="14337" max="14337" width="13.5703125" style="69" customWidth="1"/>
    <col min="14338" max="14338" width="12.7109375" style="69" customWidth="1"/>
    <col min="14339" max="14339" width="14.140625" style="69" customWidth="1"/>
    <col min="14340" max="14343" width="12.7109375" style="69" customWidth="1"/>
    <col min="14344" max="14344" width="13.5703125" style="69" customWidth="1"/>
    <col min="14345" max="14345" width="14.42578125" style="69" customWidth="1"/>
    <col min="14346" max="14346" width="14" style="69" customWidth="1"/>
    <col min="14347" max="14349" width="12.7109375" style="69" customWidth="1"/>
    <col min="14350" max="14355" width="0" style="69" hidden="1" customWidth="1"/>
    <col min="14356" max="14590" width="9.140625" style="69"/>
    <col min="14591" max="14591" width="6.85546875" style="69" customWidth="1"/>
    <col min="14592" max="14592" width="33.140625" style="69" customWidth="1"/>
    <col min="14593" max="14593" width="13.5703125" style="69" customWidth="1"/>
    <col min="14594" max="14594" width="12.7109375" style="69" customWidth="1"/>
    <col min="14595" max="14595" width="14.140625" style="69" customWidth="1"/>
    <col min="14596" max="14599" width="12.7109375" style="69" customWidth="1"/>
    <col min="14600" max="14600" width="13.5703125" style="69" customWidth="1"/>
    <col min="14601" max="14601" width="14.42578125" style="69" customWidth="1"/>
    <col min="14602" max="14602" width="14" style="69" customWidth="1"/>
    <col min="14603" max="14605" width="12.7109375" style="69" customWidth="1"/>
    <col min="14606" max="14611" width="0" style="69" hidden="1" customWidth="1"/>
    <col min="14612" max="14846" width="9.140625" style="69"/>
    <col min="14847" max="14847" width="6.85546875" style="69" customWidth="1"/>
    <col min="14848" max="14848" width="33.140625" style="69" customWidth="1"/>
    <col min="14849" max="14849" width="13.5703125" style="69" customWidth="1"/>
    <col min="14850" max="14850" width="12.7109375" style="69" customWidth="1"/>
    <col min="14851" max="14851" width="14.140625" style="69" customWidth="1"/>
    <col min="14852" max="14855" width="12.7109375" style="69" customWidth="1"/>
    <col min="14856" max="14856" width="13.5703125" style="69" customWidth="1"/>
    <col min="14857" max="14857" width="14.42578125" style="69" customWidth="1"/>
    <col min="14858" max="14858" width="14" style="69" customWidth="1"/>
    <col min="14859" max="14861" width="12.7109375" style="69" customWidth="1"/>
    <col min="14862" max="14867" width="0" style="69" hidden="1" customWidth="1"/>
    <col min="14868" max="15102" width="9.140625" style="69"/>
    <col min="15103" max="15103" width="6.85546875" style="69" customWidth="1"/>
    <col min="15104" max="15104" width="33.140625" style="69" customWidth="1"/>
    <col min="15105" max="15105" width="13.5703125" style="69" customWidth="1"/>
    <col min="15106" max="15106" width="12.7109375" style="69" customWidth="1"/>
    <col min="15107" max="15107" width="14.140625" style="69" customWidth="1"/>
    <col min="15108" max="15111" width="12.7109375" style="69" customWidth="1"/>
    <col min="15112" max="15112" width="13.5703125" style="69" customWidth="1"/>
    <col min="15113" max="15113" width="14.42578125" style="69" customWidth="1"/>
    <col min="15114" max="15114" width="14" style="69" customWidth="1"/>
    <col min="15115" max="15117" width="12.7109375" style="69" customWidth="1"/>
    <col min="15118" max="15123" width="0" style="69" hidden="1" customWidth="1"/>
    <col min="15124" max="15358" width="9.140625" style="69"/>
    <col min="15359" max="15359" width="6.85546875" style="69" customWidth="1"/>
    <col min="15360" max="15360" width="33.140625" style="69" customWidth="1"/>
    <col min="15361" max="15361" width="13.5703125" style="69" customWidth="1"/>
    <col min="15362" max="15362" width="12.7109375" style="69" customWidth="1"/>
    <col min="15363" max="15363" width="14.140625" style="69" customWidth="1"/>
    <col min="15364" max="15367" width="12.7109375" style="69" customWidth="1"/>
    <col min="15368" max="15368" width="13.5703125" style="69" customWidth="1"/>
    <col min="15369" max="15369" width="14.42578125" style="69" customWidth="1"/>
    <col min="15370" max="15370" width="14" style="69" customWidth="1"/>
    <col min="15371" max="15373" width="12.7109375" style="69" customWidth="1"/>
    <col min="15374" max="15379" width="0" style="69" hidden="1" customWidth="1"/>
    <col min="15380" max="15614" width="9.140625" style="69"/>
    <col min="15615" max="15615" width="6.85546875" style="69" customWidth="1"/>
    <col min="15616" max="15616" width="33.140625" style="69" customWidth="1"/>
    <col min="15617" max="15617" width="13.5703125" style="69" customWidth="1"/>
    <col min="15618" max="15618" width="12.7109375" style="69" customWidth="1"/>
    <col min="15619" max="15619" width="14.140625" style="69" customWidth="1"/>
    <col min="15620" max="15623" width="12.7109375" style="69" customWidth="1"/>
    <col min="15624" max="15624" width="13.5703125" style="69" customWidth="1"/>
    <col min="15625" max="15625" width="14.42578125" style="69" customWidth="1"/>
    <col min="15626" max="15626" width="14" style="69" customWidth="1"/>
    <col min="15627" max="15629" width="12.7109375" style="69" customWidth="1"/>
    <col min="15630" max="15635" width="0" style="69" hidden="1" customWidth="1"/>
    <col min="15636" max="15870" width="9.140625" style="69"/>
    <col min="15871" max="15871" width="6.85546875" style="69" customWidth="1"/>
    <col min="15872" max="15872" width="33.140625" style="69" customWidth="1"/>
    <col min="15873" max="15873" width="13.5703125" style="69" customWidth="1"/>
    <col min="15874" max="15874" width="12.7109375" style="69" customWidth="1"/>
    <col min="15875" max="15875" width="14.140625" style="69" customWidth="1"/>
    <col min="15876" max="15879" width="12.7109375" style="69" customWidth="1"/>
    <col min="15880" max="15880" width="13.5703125" style="69" customWidth="1"/>
    <col min="15881" max="15881" width="14.42578125" style="69" customWidth="1"/>
    <col min="15882" max="15882" width="14" style="69" customWidth="1"/>
    <col min="15883" max="15885" width="12.7109375" style="69" customWidth="1"/>
    <col min="15886" max="15891" width="0" style="69" hidden="1" customWidth="1"/>
    <col min="15892" max="16126" width="9.140625" style="69"/>
    <col min="16127" max="16127" width="6.85546875" style="69" customWidth="1"/>
    <col min="16128" max="16128" width="33.140625" style="69" customWidth="1"/>
    <col min="16129" max="16129" width="13.5703125" style="69" customWidth="1"/>
    <col min="16130" max="16130" width="12.7109375" style="69" customWidth="1"/>
    <col min="16131" max="16131" width="14.140625" style="69" customWidth="1"/>
    <col min="16132" max="16135" width="12.7109375" style="69" customWidth="1"/>
    <col min="16136" max="16136" width="13.5703125" style="69" customWidth="1"/>
    <col min="16137" max="16137" width="14.42578125" style="69" customWidth="1"/>
    <col min="16138" max="16138" width="14" style="69" customWidth="1"/>
    <col min="16139" max="16141" width="12.7109375" style="69" customWidth="1"/>
    <col min="16142" max="16147" width="0" style="69" hidden="1" customWidth="1"/>
    <col min="16148" max="16384" width="9.140625" style="69"/>
  </cols>
  <sheetData>
    <row r="1" spans="1:21" ht="15" customHeight="1" thickBot="1" x14ac:dyDescent="0.25">
      <c r="A1" s="114" t="s">
        <v>51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6"/>
    </row>
    <row r="2" spans="1:21" ht="15" customHeight="1" x14ac:dyDescent="0.2">
      <c r="A2" s="117"/>
      <c r="B2" s="117"/>
      <c r="C2" s="70"/>
      <c r="D2" s="71"/>
      <c r="E2" s="71"/>
      <c r="F2" s="71"/>
      <c r="G2" s="71"/>
      <c r="H2" s="71"/>
      <c r="I2" s="71"/>
      <c r="J2" s="71"/>
      <c r="K2" s="71"/>
      <c r="L2" s="71"/>
      <c r="M2" s="102"/>
      <c r="N2" s="102"/>
      <c r="O2" s="102"/>
      <c r="P2" s="71"/>
      <c r="Q2" s="71"/>
      <c r="R2" s="71"/>
      <c r="S2" s="71"/>
      <c r="T2" s="71"/>
      <c r="U2" s="72"/>
    </row>
    <row r="3" spans="1:21" ht="15" customHeight="1" x14ac:dyDescent="0.2">
      <c r="A3" s="118" t="s">
        <v>57</v>
      </c>
      <c r="B3" s="119"/>
      <c r="C3" s="70"/>
      <c r="D3" s="73" t="s">
        <v>52</v>
      </c>
      <c r="E3" s="122" t="s">
        <v>53</v>
      </c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74">
        <v>12</v>
      </c>
      <c r="Q3" s="71"/>
      <c r="R3" s="71"/>
      <c r="S3" s="71"/>
      <c r="T3" s="71"/>
      <c r="U3" s="72"/>
    </row>
    <row r="4" spans="1:21" ht="15" customHeight="1" x14ac:dyDescent="0.2">
      <c r="A4" s="120"/>
      <c r="B4" s="121"/>
      <c r="C4" s="75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2"/>
    </row>
    <row r="5" spans="1:21" ht="22.5" customHeight="1" x14ac:dyDescent="0.2">
      <c r="A5" s="110" t="s">
        <v>2</v>
      </c>
      <c r="B5" s="110" t="s">
        <v>54</v>
      </c>
      <c r="C5" s="111" t="s">
        <v>55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3"/>
    </row>
    <row r="6" spans="1:21" ht="18.75" customHeight="1" x14ac:dyDescent="0.2">
      <c r="A6" s="110"/>
      <c r="B6" s="110"/>
      <c r="C6" s="77" t="s">
        <v>1</v>
      </c>
      <c r="D6" s="78">
        <v>1</v>
      </c>
      <c r="E6" s="78">
        <f t="shared" ref="E6:O6" si="0">IF(D6&lt;$P$3,D6+1,"-")</f>
        <v>2</v>
      </c>
      <c r="F6" s="78">
        <f t="shared" si="0"/>
        <v>3</v>
      </c>
      <c r="G6" s="78">
        <f t="shared" si="0"/>
        <v>4</v>
      </c>
      <c r="H6" s="78">
        <f t="shared" si="0"/>
        <v>5</v>
      </c>
      <c r="I6" s="78">
        <f t="shared" si="0"/>
        <v>6</v>
      </c>
      <c r="J6" s="78">
        <f t="shared" si="0"/>
        <v>7</v>
      </c>
      <c r="K6" s="78">
        <f t="shared" si="0"/>
        <v>8</v>
      </c>
      <c r="L6" s="78">
        <f t="shared" si="0"/>
        <v>9</v>
      </c>
      <c r="M6" s="101">
        <f t="shared" si="0"/>
        <v>10</v>
      </c>
      <c r="N6" s="101">
        <f t="shared" si="0"/>
        <v>11</v>
      </c>
      <c r="O6" s="101">
        <f t="shared" si="0"/>
        <v>12</v>
      </c>
      <c r="P6" s="78" t="e">
        <f>IF(#REF!&lt;$P$3,#REF!+1,"-")</f>
        <v>#REF!</v>
      </c>
      <c r="Q6" s="78" t="e">
        <f>IF(P6&lt;$P$3,P6+1,"-")</f>
        <v>#REF!</v>
      </c>
      <c r="R6" s="78" t="e">
        <f>IF(Q6&lt;$P$3,Q6+1,"-")</f>
        <v>#REF!</v>
      </c>
      <c r="S6" s="78" t="e">
        <f>IF(R6&lt;$P$3,R6+1,"-")</f>
        <v>#REF!</v>
      </c>
      <c r="T6" s="78" t="e">
        <f>IF(S6&lt;$P$3,S6+1,"-")</f>
        <v>#REF!</v>
      </c>
      <c r="U6" s="78" t="e">
        <f>IF(T6&lt;$P$3,T6+1,"-")</f>
        <v>#REF!</v>
      </c>
    </row>
    <row r="7" spans="1:21" ht="15" customHeight="1" x14ac:dyDescent="0.2">
      <c r="A7" s="79"/>
      <c r="B7" s="79"/>
      <c r="C7" s="80"/>
      <c r="D7" s="81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80"/>
    </row>
    <row r="8" spans="1:21" ht="15" customHeight="1" x14ac:dyDescent="0.2">
      <c r="A8" s="82"/>
      <c r="B8" s="82" t="s">
        <v>56</v>
      </c>
      <c r="C8" s="82">
        <f>C10</f>
        <v>0</v>
      </c>
      <c r="D8" s="82">
        <f t="shared" ref="D8:O8" si="1">D10</f>
        <v>0</v>
      </c>
      <c r="E8" s="82">
        <f t="shared" si="1"/>
        <v>0</v>
      </c>
      <c r="F8" s="82">
        <f t="shared" si="1"/>
        <v>0</v>
      </c>
      <c r="G8" s="82">
        <f t="shared" si="1"/>
        <v>0</v>
      </c>
      <c r="H8" s="82">
        <f t="shared" si="1"/>
        <v>0</v>
      </c>
      <c r="I8" s="82">
        <f t="shared" si="1"/>
        <v>0</v>
      </c>
      <c r="J8" s="82">
        <f t="shared" si="1"/>
        <v>0</v>
      </c>
      <c r="K8" s="82">
        <f t="shared" si="1"/>
        <v>0</v>
      </c>
      <c r="L8" s="82">
        <f t="shared" si="1"/>
        <v>0</v>
      </c>
      <c r="M8" s="82">
        <f t="shared" si="1"/>
        <v>0</v>
      </c>
      <c r="N8" s="82">
        <f t="shared" si="1"/>
        <v>0</v>
      </c>
      <c r="O8" s="82">
        <f t="shared" si="1"/>
        <v>0</v>
      </c>
      <c r="P8" s="83" t="e">
        <f>P10+#REF!+P12+#REF!+#REF!+#REF!+#REF!+#REF!+#REF!</f>
        <v>#REF!</v>
      </c>
      <c r="Q8" s="83" t="e">
        <f>Q10+#REF!+Q12+#REF!+#REF!+#REF!+#REF!+#REF!+#REF!</f>
        <v>#REF!</v>
      </c>
      <c r="R8" s="83" t="e">
        <f>R10+#REF!+R12+#REF!+#REF!+#REF!+#REF!+#REF!+#REF!</f>
        <v>#REF!</v>
      </c>
      <c r="S8" s="83" t="e">
        <f>S10+#REF!+S12+#REF!+#REF!+#REF!+#REF!+#REF!+#REF!</f>
        <v>#REF!</v>
      </c>
      <c r="T8" s="83" t="e">
        <f>T10+#REF!+T12+#REF!+#REF!+#REF!+#REF!+#REF!+#REF!</f>
        <v>#REF!</v>
      </c>
      <c r="U8" s="83" t="e">
        <f>U10+#REF!+U12+#REF!+#REF!+#REF!+#REF!+#REF!+#REF!</f>
        <v>#REF!</v>
      </c>
    </row>
    <row r="9" spans="1:21" ht="15" customHeight="1" x14ac:dyDescent="0.2">
      <c r="A9" s="84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5"/>
      <c r="Q9" s="79"/>
      <c r="R9" s="80"/>
      <c r="S9" s="85"/>
      <c r="T9" s="85"/>
      <c r="U9" s="86"/>
    </row>
    <row r="10" spans="1:21" s="88" customFormat="1" ht="39.950000000000003" customHeight="1" x14ac:dyDescent="0.2">
      <c r="A10" s="98" t="str">
        <f>'III - INSTALAÇÃO ELETRICA'!A6</f>
        <v>I</v>
      </c>
      <c r="B10" s="98" t="str">
        <f>'III - INSTALAÇÃO ELETRICA'!B6</f>
        <v>INSTALAÇÃO ELÉTRICA</v>
      </c>
      <c r="C10" s="98">
        <f>'III - INSTALAÇÃO ELETRICA'!I6</f>
        <v>0</v>
      </c>
      <c r="D10" s="98">
        <f>SUM(D11:D14)</f>
        <v>0</v>
      </c>
      <c r="E10" s="98">
        <f t="shared" ref="E10:U10" si="2">SUM(E11:E14)</f>
        <v>0</v>
      </c>
      <c r="F10" s="98">
        <f t="shared" si="2"/>
        <v>0</v>
      </c>
      <c r="G10" s="98">
        <f t="shared" si="2"/>
        <v>0</v>
      </c>
      <c r="H10" s="98">
        <f t="shared" si="2"/>
        <v>0</v>
      </c>
      <c r="I10" s="98">
        <f t="shared" si="2"/>
        <v>0</v>
      </c>
      <c r="J10" s="98">
        <f t="shared" si="2"/>
        <v>0</v>
      </c>
      <c r="K10" s="98">
        <f t="shared" si="2"/>
        <v>0</v>
      </c>
      <c r="L10" s="98">
        <f t="shared" si="2"/>
        <v>0</v>
      </c>
      <c r="M10" s="98">
        <f t="shared" si="2"/>
        <v>0</v>
      </c>
      <c r="N10" s="98">
        <f t="shared" si="2"/>
        <v>0</v>
      </c>
      <c r="O10" s="98">
        <f t="shared" si="2"/>
        <v>0</v>
      </c>
      <c r="P10" s="87" t="e">
        <f t="shared" si="2"/>
        <v>#REF!</v>
      </c>
      <c r="Q10" s="87" t="e">
        <f t="shared" si="2"/>
        <v>#REF!</v>
      </c>
      <c r="R10" s="87" t="e">
        <f t="shared" si="2"/>
        <v>#REF!</v>
      </c>
      <c r="S10" s="87" t="e">
        <f t="shared" si="2"/>
        <v>#REF!</v>
      </c>
      <c r="T10" s="87" t="e">
        <f t="shared" si="2"/>
        <v>#REF!</v>
      </c>
      <c r="U10" s="87" t="e">
        <f t="shared" si="2"/>
        <v>#REF!</v>
      </c>
    </row>
    <row r="11" spans="1:21" s="90" customFormat="1" ht="39.950000000000003" customHeight="1" x14ac:dyDescent="0.25">
      <c r="A11" s="99" t="str">
        <f>'III - INSTALAÇÃO ELETRICA'!A7</f>
        <v>I.1</v>
      </c>
      <c r="B11" s="99" t="str">
        <f>'III - INSTALAÇÃO ELETRICA'!B7</f>
        <v>Instalação Medição  - Mão de Obra e fornecimento de materiais cf projeto</v>
      </c>
      <c r="C11" s="99">
        <f>'III - INSTALAÇÃO ELETRICA'!I7</f>
        <v>0</v>
      </c>
      <c r="D11" s="99"/>
      <c r="E11" s="99"/>
      <c r="F11" s="99"/>
      <c r="G11" s="99"/>
      <c r="H11" s="99"/>
      <c r="I11" s="99"/>
      <c r="J11" s="99"/>
      <c r="K11" s="99"/>
      <c r="L11" s="99"/>
      <c r="M11" s="99">
        <v>0</v>
      </c>
      <c r="N11" s="99">
        <v>0</v>
      </c>
      <c r="O11" s="99">
        <v>0</v>
      </c>
      <c r="P11" s="89">
        <f t="shared" ref="P11:U11" si="3">($C11-$D11)/7</f>
        <v>0</v>
      </c>
      <c r="Q11" s="89">
        <f t="shared" si="3"/>
        <v>0</v>
      </c>
      <c r="R11" s="89">
        <f t="shared" si="3"/>
        <v>0</v>
      </c>
      <c r="S11" s="89">
        <f t="shared" si="3"/>
        <v>0</v>
      </c>
      <c r="T11" s="89">
        <f t="shared" si="3"/>
        <v>0</v>
      </c>
      <c r="U11" s="89">
        <f t="shared" si="3"/>
        <v>0</v>
      </c>
    </row>
    <row r="12" spans="1:21" s="92" customFormat="1" ht="39.950000000000003" customHeight="1" x14ac:dyDescent="0.2">
      <c r="A12" s="100" t="str">
        <f>'III - INSTALAÇÃO ELETRICA'!A8</f>
        <v>I.2</v>
      </c>
      <c r="B12" s="100" t="str">
        <f>'III - INSTALAÇÃO ELETRICA'!B8</f>
        <v>Instalação Iluminação Externa Parque ETE  - Mão de Obra e fornecimento de materiais cf projeto</v>
      </c>
      <c r="C12" s="100">
        <f>'III - INSTALAÇÃO ELETRICA'!I8</f>
        <v>0</v>
      </c>
      <c r="D12" s="99"/>
      <c r="E12" s="99"/>
      <c r="F12" s="99"/>
      <c r="G12" s="100"/>
      <c r="H12" s="100"/>
      <c r="I12" s="100"/>
      <c r="J12" s="100"/>
      <c r="K12" s="100"/>
      <c r="L12" s="100"/>
      <c r="M12" s="99">
        <v>0</v>
      </c>
      <c r="N12" s="99">
        <v>0</v>
      </c>
      <c r="O12" s="99">
        <v>0</v>
      </c>
      <c r="P12" s="91" t="e">
        <f>P13+#REF!+#REF!+#REF!+#REF!+#REF!+#REF!+#REF!</f>
        <v>#REF!</v>
      </c>
      <c r="Q12" s="91" t="e">
        <f>Q13+#REF!+#REF!+#REF!+#REF!+#REF!+#REF!+#REF!</f>
        <v>#REF!</v>
      </c>
      <c r="R12" s="91" t="e">
        <f>R13+#REF!+#REF!+#REF!+#REF!+#REF!+#REF!+#REF!</f>
        <v>#REF!</v>
      </c>
      <c r="S12" s="91" t="e">
        <f>S13+#REF!+#REF!+#REF!+#REF!+#REF!+#REF!+#REF!</f>
        <v>#REF!</v>
      </c>
      <c r="T12" s="91" t="e">
        <f>T13+#REF!+#REF!+#REF!+#REF!+#REF!+#REF!+#REF!</f>
        <v>#REF!</v>
      </c>
      <c r="U12" s="91" t="e">
        <f>U13+#REF!+#REF!+#REF!+#REF!+#REF!+#REF!+#REF!</f>
        <v>#REF!</v>
      </c>
    </row>
    <row r="13" spans="1:21" s="88" customFormat="1" ht="39.950000000000003" customHeight="1" x14ac:dyDescent="0.2">
      <c r="A13" s="100" t="str">
        <f>'III - INSTALAÇÃO ELETRICA'!A9</f>
        <v>I.3</v>
      </c>
      <c r="B13" s="100" t="str">
        <f>'III - INSTALAÇÃO ELETRICA'!B9</f>
        <v>Instalação Distribuição e Comando Parque ETE  - Mão de Obra e fornecimento de materiais cf projeto</v>
      </c>
      <c r="C13" s="100">
        <f>'III - INSTALAÇÃO ELETRICA'!I9</f>
        <v>0</v>
      </c>
      <c r="D13" s="99"/>
      <c r="E13" s="99"/>
      <c r="F13" s="99"/>
      <c r="G13" s="100"/>
      <c r="H13" s="100"/>
      <c r="I13" s="100"/>
      <c r="J13" s="100"/>
      <c r="K13" s="100"/>
      <c r="L13" s="100"/>
      <c r="M13" s="99">
        <v>0</v>
      </c>
      <c r="N13" s="99">
        <v>0</v>
      </c>
      <c r="O13" s="99">
        <v>0</v>
      </c>
      <c r="P13" s="93">
        <f t="shared" ref="P13:U13" si="4">SUM(P14:P14)</f>
        <v>0</v>
      </c>
      <c r="Q13" s="93">
        <f t="shared" si="4"/>
        <v>0</v>
      </c>
      <c r="R13" s="93">
        <f t="shared" si="4"/>
        <v>0</v>
      </c>
      <c r="S13" s="93">
        <f t="shared" si="4"/>
        <v>0</v>
      </c>
      <c r="T13" s="93">
        <f t="shared" si="4"/>
        <v>0</v>
      </c>
      <c r="U13" s="93">
        <f t="shared" si="4"/>
        <v>0</v>
      </c>
    </row>
    <row r="14" spans="1:21" s="90" customFormat="1" ht="39.950000000000003" customHeight="1" x14ac:dyDescent="0.25">
      <c r="A14" s="99" t="str">
        <f>'III - INSTALAÇÃO ELETRICA'!A10</f>
        <v>I.4</v>
      </c>
      <c r="B14" s="99" t="str">
        <f>'III - INSTALAÇÃO ELETRICA'!B10</f>
        <v>Instalação Rede Elétrica Externa ETE-BR-101   - Mão de Obra e fornecimento de materiais cf projeto</v>
      </c>
      <c r="C14" s="99">
        <f>'III - INSTALAÇÃO ELETRICA'!I10</f>
        <v>0</v>
      </c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>
        <v>0</v>
      </c>
      <c r="P14" s="89"/>
      <c r="Q14" s="89"/>
      <c r="R14" s="89"/>
      <c r="S14" s="89"/>
      <c r="T14" s="89"/>
      <c r="U14" s="89"/>
    </row>
    <row r="15" spans="1:21" ht="15" customHeight="1" x14ac:dyDescent="0.2">
      <c r="A15" s="94"/>
      <c r="B15" s="76"/>
      <c r="C15" s="75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2"/>
    </row>
    <row r="16" spans="1:21" ht="15" customHeight="1" x14ac:dyDescent="0.2">
      <c r="A16" s="94"/>
      <c r="B16" s="76"/>
      <c r="C16" s="75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2"/>
    </row>
    <row r="17" spans="1:21" ht="15" customHeight="1" x14ac:dyDescent="0.2">
      <c r="A17" s="94"/>
      <c r="B17" s="76"/>
      <c r="C17" s="75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2"/>
    </row>
    <row r="18" spans="1:21" ht="15" customHeight="1" x14ac:dyDescent="0.2">
      <c r="A18" s="94"/>
      <c r="B18" s="76"/>
      <c r="C18" s="75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2"/>
    </row>
    <row r="19" spans="1:21" ht="15" customHeight="1" x14ac:dyDescent="0.2">
      <c r="A19" s="94"/>
      <c r="B19" s="76"/>
      <c r="C19" s="75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2"/>
    </row>
  </sheetData>
  <mergeCells count="8">
    <mergeCell ref="A5:A6"/>
    <mergeCell ref="B5:B6"/>
    <mergeCell ref="C5:U5"/>
    <mergeCell ref="A1:U1"/>
    <mergeCell ref="A2:B2"/>
    <mergeCell ref="A3:B3"/>
    <mergeCell ref="A4:B4"/>
    <mergeCell ref="E3:O3"/>
  </mergeCells>
  <pageMargins left="0.59055118110236227" right="0.59055118110236227" top="0.98425196850393704" bottom="0.98425196850393704" header="0.31496062992125984" footer="0.31496062992125984"/>
  <pageSetup paperSize="9" scale="79" fitToHeight="0" orientation="landscape" verticalDpi="300" r:id="rId1"/>
  <headerFooter alignWithMargins="0">
    <oddFooter>&amp;L&amp;G</oddFooter>
  </headerFooter>
  <colBreaks count="1" manualBreakCount="1">
    <brk id="15" max="152" man="1"/>
  </col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view="pageLayout" topLeftCell="A4" zoomScale="70" zoomScaleNormal="110" zoomScaleSheetLayoutView="110" zoomScalePageLayoutView="70" workbookViewId="0">
      <selection activeCell="C10" sqref="C10"/>
    </sheetView>
  </sheetViews>
  <sheetFormatPr defaultRowHeight="15" x14ac:dyDescent="0.2"/>
  <cols>
    <col min="1" max="1" width="14.7109375" style="22" customWidth="1"/>
    <col min="2" max="2" width="73" style="22" customWidth="1"/>
    <col min="3" max="3" width="19.7109375" style="22" customWidth="1"/>
    <col min="4" max="4" width="16.28515625" style="22" hidden="1" customWidth="1"/>
    <col min="5" max="5" width="0" style="22" hidden="1" customWidth="1"/>
    <col min="6" max="16384" width="9.140625" style="22"/>
  </cols>
  <sheetData>
    <row r="1" spans="1:5" ht="18.75" x14ac:dyDescent="0.2">
      <c r="A1" s="124" t="s">
        <v>39</v>
      </c>
      <c r="B1" s="124"/>
      <c r="C1" s="124"/>
      <c r="D1" s="124"/>
      <c r="E1" s="124"/>
    </row>
    <row r="2" spans="1:5" ht="12" customHeight="1" x14ac:dyDescent="0.2">
      <c r="A2" s="32"/>
      <c r="B2" s="33"/>
      <c r="C2" s="33"/>
      <c r="D2" s="34"/>
      <c r="E2" s="35"/>
    </row>
    <row r="3" spans="1:5" ht="18.75" x14ac:dyDescent="0.2">
      <c r="A3" s="125" t="s">
        <v>11</v>
      </c>
      <c r="B3" s="125"/>
      <c r="C3" s="125"/>
      <c r="D3" s="125"/>
      <c r="E3" s="125"/>
    </row>
    <row r="4" spans="1:5" ht="12.75" customHeight="1" x14ac:dyDescent="0.2">
      <c r="A4" s="36"/>
      <c r="B4" s="37"/>
      <c r="C4" s="37"/>
      <c r="D4" s="34"/>
      <c r="E4" s="35"/>
    </row>
    <row r="5" spans="1:5" ht="18.75" x14ac:dyDescent="0.2">
      <c r="A5" s="125" t="s">
        <v>12</v>
      </c>
      <c r="B5" s="125"/>
      <c r="C5" s="125"/>
      <c r="D5" s="125"/>
      <c r="E5" s="125"/>
    </row>
    <row r="6" spans="1:5" x14ac:dyDescent="0.2">
      <c r="A6" s="25"/>
      <c r="B6" s="26"/>
      <c r="C6" s="26"/>
      <c r="D6" s="23"/>
      <c r="E6" s="24"/>
    </row>
    <row r="7" spans="1:5" ht="15" customHeight="1" x14ac:dyDescent="0.2">
      <c r="A7" s="128" t="s">
        <v>9</v>
      </c>
      <c r="B7" s="128" t="s">
        <v>10</v>
      </c>
      <c r="C7" s="103"/>
      <c r="D7" s="129" t="s">
        <v>20</v>
      </c>
      <c r="E7" s="129"/>
    </row>
    <row r="8" spans="1:5" ht="30" customHeight="1" x14ac:dyDescent="0.2">
      <c r="A8" s="128"/>
      <c r="B8" s="128"/>
      <c r="C8" s="27" t="s">
        <v>19</v>
      </c>
      <c r="D8" s="129" t="s">
        <v>21</v>
      </c>
      <c r="E8" s="129"/>
    </row>
    <row r="9" spans="1:5" x14ac:dyDescent="0.2">
      <c r="A9" s="28"/>
      <c r="B9" s="23"/>
      <c r="C9" s="24"/>
      <c r="D9" s="23"/>
      <c r="E9" s="24"/>
    </row>
    <row r="10" spans="1:5" ht="55.5" customHeight="1" x14ac:dyDescent="0.2">
      <c r="A10" s="109" t="str">
        <f>'III - INSTALAÇÃO ELETRICA'!A7</f>
        <v>I.1</v>
      </c>
      <c r="B10" s="107" t="str">
        <f>'III - INSTALAÇÃO ELETRICA'!B7</f>
        <v>Instalação Medição  - Mão de Obra e fornecimento de materiais cf projeto</v>
      </c>
      <c r="C10" s="108">
        <f>'III - INSTALAÇÃO ELETRICA'!I7</f>
        <v>0</v>
      </c>
      <c r="D10" s="41" t="e">
        <f>C10-#REF!</f>
        <v>#REF!</v>
      </c>
      <c r="E10" s="41" t="e">
        <f>D10/#REF!*100</f>
        <v>#REF!</v>
      </c>
    </row>
    <row r="11" spans="1:5" ht="57" customHeight="1" x14ac:dyDescent="0.2">
      <c r="A11" s="109" t="str">
        <f>'III - INSTALAÇÃO ELETRICA'!A8</f>
        <v>I.2</v>
      </c>
      <c r="B11" s="107" t="str">
        <f>'III - INSTALAÇÃO ELETRICA'!B8</f>
        <v>Instalação Iluminação Externa Parque ETE  - Mão de Obra e fornecimento de materiais cf projeto</v>
      </c>
      <c r="C11" s="108">
        <f>'III - INSTALAÇÃO ELETRICA'!I8</f>
        <v>0</v>
      </c>
      <c r="D11" s="41" t="e">
        <f>C11-#REF!</f>
        <v>#REF!</v>
      </c>
      <c r="E11" s="41" t="e">
        <f>D11/#REF!*100</f>
        <v>#REF!</v>
      </c>
    </row>
    <row r="12" spans="1:5" ht="57" customHeight="1" x14ac:dyDescent="0.2">
      <c r="A12" s="109" t="str">
        <f>'III - INSTALAÇÃO ELETRICA'!A9</f>
        <v>I.3</v>
      </c>
      <c r="B12" s="107" t="str">
        <f>'III - INSTALAÇÃO ELETRICA'!B9</f>
        <v>Instalação Distribuição e Comando Parque ETE  - Mão de Obra e fornecimento de materiais cf projeto</v>
      </c>
      <c r="C12" s="108">
        <f>'III - INSTALAÇÃO ELETRICA'!I9</f>
        <v>0</v>
      </c>
      <c r="D12" s="41" t="e">
        <f>C12-#REF!</f>
        <v>#REF!</v>
      </c>
      <c r="E12" s="41" t="e">
        <f>D12/#REF!*100</f>
        <v>#REF!</v>
      </c>
    </row>
    <row r="13" spans="1:5" ht="66.75" customHeight="1" x14ac:dyDescent="0.2">
      <c r="A13" s="109" t="str">
        <f>'III - INSTALAÇÃO ELETRICA'!A10</f>
        <v>I.4</v>
      </c>
      <c r="B13" s="107" t="str">
        <f>'III - INSTALAÇÃO ELETRICA'!B10</f>
        <v>Instalação Rede Elétrica Externa ETE-BR-101   - Mão de Obra e fornecimento de materiais cf projeto</v>
      </c>
      <c r="C13" s="108">
        <f>'III - INSTALAÇÃO ELETRICA'!I10</f>
        <v>0</v>
      </c>
      <c r="D13" s="41" t="e">
        <f>C13-#REF!</f>
        <v>#REF!</v>
      </c>
      <c r="E13" s="41" t="e">
        <f>D13/#REF!*100</f>
        <v>#REF!</v>
      </c>
    </row>
    <row r="14" spans="1:5" ht="24.95" customHeight="1" x14ac:dyDescent="0.2">
      <c r="A14" s="29"/>
      <c r="B14" s="29"/>
      <c r="C14" s="105"/>
      <c r="D14" s="42"/>
      <c r="E14" s="43"/>
    </row>
    <row r="15" spans="1:5" ht="24.95" customHeight="1" x14ac:dyDescent="0.2">
      <c r="A15" s="126" t="s">
        <v>1</v>
      </c>
      <c r="B15" s="127"/>
      <c r="C15" s="106">
        <f>SUM(C10:C14)</f>
        <v>0</v>
      </c>
      <c r="D15" s="38" t="e">
        <f>SUM(D10:D14)</f>
        <v>#REF!</v>
      </c>
      <c r="E15" s="38" t="e">
        <f>SUM(E10:E14)</f>
        <v>#REF!</v>
      </c>
    </row>
    <row r="38" ht="6" customHeight="1" x14ac:dyDescent="0.2"/>
    <row r="39" hidden="1" x14ac:dyDescent="0.2"/>
    <row r="40" hidden="1" x14ac:dyDescent="0.2"/>
  </sheetData>
  <mergeCells count="8">
    <mergeCell ref="A1:E1"/>
    <mergeCell ref="A3:E3"/>
    <mergeCell ref="A5:E5"/>
    <mergeCell ref="A15:B15"/>
    <mergeCell ref="A7:A8"/>
    <mergeCell ref="B7:B8"/>
    <mergeCell ref="D7:E7"/>
    <mergeCell ref="D8:E8"/>
  </mergeCells>
  <pageMargins left="0.70866141732283472" right="0.70866141732283472" top="1.1811023622047245" bottom="0.98425196850393704" header="0.39370078740157483" footer="0.39370078740157483"/>
  <pageSetup paperSize="9" scale="82" fitToHeight="0" orientation="portrait" r:id="rId1"/>
  <headerFooter scaleWithDoc="0">
    <oddFooter>&amp;L&amp;G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20"/>
  <sheetViews>
    <sheetView zoomScale="80" zoomScaleNormal="80" zoomScaleSheetLayoutView="70" zoomScalePageLayoutView="70" workbookViewId="0">
      <selection activeCell="I13" sqref="I13"/>
    </sheetView>
  </sheetViews>
  <sheetFormatPr defaultRowHeight="20.100000000000001" customHeight="1" x14ac:dyDescent="0.2"/>
  <cols>
    <col min="1" max="1" width="8.28515625" style="56" customWidth="1"/>
    <col min="2" max="2" width="55.42578125" style="62" customWidth="1"/>
    <col min="3" max="3" width="7.28515625" style="44" customWidth="1"/>
    <col min="4" max="4" width="9.5703125" style="53" customWidth="1"/>
    <col min="5" max="5" width="9.7109375" style="54" bestFit="1" customWidth="1"/>
    <col min="6" max="6" width="12.7109375" style="44" bestFit="1" customWidth="1"/>
    <col min="7" max="7" width="7.42578125" style="44" customWidth="1"/>
    <col min="8" max="8" width="13.85546875" style="55" customWidth="1"/>
    <col min="9" max="9" width="15.140625" style="55" customWidth="1"/>
    <col min="10" max="16384" width="9.140625" style="44"/>
  </cols>
  <sheetData>
    <row r="1" spans="1:9" ht="24" customHeight="1" x14ac:dyDescent="0.2">
      <c r="A1" s="130" t="s">
        <v>39</v>
      </c>
      <c r="B1" s="130"/>
      <c r="C1" s="130"/>
      <c r="D1" s="131"/>
      <c r="E1" s="131"/>
      <c r="F1" s="131"/>
      <c r="G1" s="131"/>
      <c r="H1" s="131"/>
      <c r="I1" s="131"/>
    </row>
    <row r="2" spans="1:9" ht="27.75" customHeight="1" x14ac:dyDescent="0.2">
      <c r="A2" s="132" t="s">
        <v>41</v>
      </c>
      <c r="B2" s="132"/>
      <c r="C2" s="132"/>
      <c r="D2" s="133"/>
      <c r="E2" s="133"/>
      <c r="F2" s="133"/>
      <c r="G2" s="133"/>
      <c r="H2" s="133"/>
      <c r="I2" s="133"/>
    </row>
    <row r="3" spans="1:9" ht="10.5" customHeight="1" x14ac:dyDescent="0.2">
      <c r="A3" s="45"/>
      <c r="B3" s="60"/>
      <c r="C3" s="46"/>
      <c r="D3" s="47"/>
      <c r="E3" s="48"/>
      <c r="F3" s="31"/>
      <c r="G3" s="31"/>
      <c r="H3" s="49"/>
      <c r="I3" s="49"/>
    </row>
    <row r="4" spans="1:9" ht="20.100000000000001" customHeight="1" x14ac:dyDescent="0.2">
      <c r="A4" s="134" t="s">
        <v>2</v>
      </c>
      <c r="B4" s="135" t="s">
        <v>7</v>
      </c>
      <c r="C4" s="134" t="s">
        <v>5</v>
      </c>
      <c r="D4" s="137" t="s">
        <v>16</v>
      </c>
      <c r="E4" s="138"/>
      <c r="F4" s="138"/>
      <c r="G4" s="138"/>
      <c r="H4" s="138"/>
      <c r="I4" s="139"/>
    </row>
    <row r="5" spans="1:9" ht="33.75" customHeight="1" x14ac:dyDescent="0.2">
      <c r="A5" s="134"/>
      <c r="B5" s="136"/>
      <c r="C5" s="134"/>
      <c r="D5" s="50" t="s">
        <v>8</v>
      </c>
      <c r="E5" s="51" t="s">
        <v>0</v>
      </c>
      <c r="F5" s="59" t="s">
        <v>6</v>
      </c>
      <c r="G5" s="59" t="s">
        <v>15</v>
      </c>
      <c r="H5" s="52" t="s">
        <v>14</v>
      </c>
      <c r="I5" s="52" t="s">
        <v>13</v>
      </c>
    </row>
    <row r="6" spans="1:9" ht="20.100000000000001" customHeight="1" x14ac:dyDescent="0.2">
      <c r="A6" s="30" t="s">
        <v>50</v>
      </c>
      <c r="B6" s="61" t="s">
        <v>40</v>
      </c>
      <c r="C6" s="57"/>
      <c r="D6" s="57"/>
      <c r="E6" s="40"/>
      <c r="F6" s="58"/>
      <c r="G6" s="58"/>
      <c r="H6" s="39">
        <f>H7+H8+H9+H10</f>
        <v>0</v>
      </c>
      <c r="I6" s="39">
        <f>I7+I8+I9+I10</f>
        <v>0</v>
      </c>
    </row>
    <row r="7" spans="1:9" s="63" customFormat="1" ht="39.950000000000003" customHeight="1" x14ac:dyDescent="0.2">
      <c r="A7" s="68" t="s">
        <v>46</v>
      </c>
      <c r="B7" s="65" t="s">
        <v>42</v>
      </c>
      <c r="C7" s="64" t="s">
        <v>4</v>
      </c>
      <c r="D7" s="66">
        <v>1</v>
      </c>
      <c r="E7" s="67" t="str">
        <f>'[3]COMPOSIÇÃO PREÇOS'!$A$7</f>
        <v>I.1</v>
      </c>
      <c r="F7" s="104"/>
      <c r="G7" s="66">
        <f>BDI!$D$23</f>
        <v>0.26147062826204648</v>
      </c>
      <c r="H7" s="104"/>
      <c r="I7" s="104"/>
    </row>
    <row r="8" spans="1:9" s="63" customFormat="1" ht="39.950000000000003" customHeight="1" x14ac:dyDescent="0.2">
      <c r="A8" s="68" t="s">
        <v>47</v>
      </c>
      <c r="B8" s="65" t="s">
        <v>43</v>
      </c>
      <c r="C8" s="64" t="s">
        <v>4</v>
      </c>
      <c r="D8" s="67">
        <v>1</v>
      </c>
      <c r="E8" s="67" t="str">
        <f>'[3]COMPOSIÇÃO PREÇOS'!$A$36</f>
        <v>I.2</v>
      </c>
      <c r="F8" s="104"/>
      <c r="G8" s="66">
        <f>BDI!$D$23</f>
        <v>0.26147062826204648</v>
      </c>
      <c r="H8" s="104">
        <f>D8*F8</f>
        <v>0</v>
      </c>
      <c r="I8" s="104">
        <f>H8*(1+G8)</f>
        <v>0</v>
      </c>
    </row>
    <row r="9" spans="1:9" s="63" customFormat="1" ht="39.950000000000003" customHeight="1" x14ac:dyDescent="0.2">
      <c r="A9" s="68" t="s">
        <v>48</v>
      </c>
      <c r="B9" s="65" t="s">
        <v>44</v>
      </c>
      <c r="C9" s="64" t="s">
        <v>4</v>
      </c>
      <c r="D9" s="67">
        <v>1</v>
      </c>
      <c r="E9" s="67" t="str">
        <f>'[3]COMPOSIÇÃO PREÇOS'!$A$55</f>
        <v>I.3</v>
      </c>
      <c r="F9" s="104"/>
      <c r="G9" s="66">
        <f>BDI!$D$23</f>
        <v>0.26147062826204648</v>
      </c>
      <c r="H9" s="104">
        <f>D9*F9</f>
        <v>0</v>
      </c>
      <c r="I9" s="104">
        <f>H9*(1+G9)</f>
        <v>0</v>
      </c>
    </row>
    <row r="10" spans="1:9" s="63" customFormat="1" ht="39.950000000000003" customHeight="1" x14ac:dyDescent="0.2">
      <c r="A10" s="68" t="s">
        <v>49</v>
      </c>
      <c r="B10" s="65" t="s">
        <v>45</v>
      </c>
      <c r="C10" s="64" t="s">
        <v>4</v>
      </c>
      <c r="D10" s="67">
        <v>1</v>
      </c>
      <c r="E10" s="67" t="str">
        <f>'[3]COMPOSIÇÃO PREÇOS'!$A$92</f>
        <v>I.4</v>
      </c>
      <c r="F10" s="104"/>
      <c r="G10" s="66">
        <f>BDI!$D$23</f>
        <v>0.26147062826204648</v>
      </c>
      <c r="H10" s="104">
        <f>D10*F10</f>
        <v>0</v>
      </c>
      <c r="I10" s="104">
        <f>H10*(1+G10)</f>
        <v>0</v>
      </c>
    </row>
    <row r="11" spans="1:9" ht="20.100000000000001" customHeight="1" x14ac:dyDescent="0.2">
      <c r="D11" s="44"/>
    </row>
    <row r="12" spans="1:9" ht="20.100000000000001" customHeight="1" x14ac:dyDescent="0.2">
      <c r="D12" s="44"/>
    </row>
    <row r="13" spans="1:9" ht="20.100000000000001" customHeight="1" x14ac:dyDescent="0.2">
      <c r="D13" s="44"/>
    </row>
    <row r="14" spans="1:9" ht="20.100000000000001" customHeight="1" x14ac:dyDescent="0.2">
      <c r="D14" s="44"/>
    </row>
    <row r="15" spans="1:9" ht="20.100000000000001" customHeight="1" x14ac:dyDescent="0.2">
      <c r="D15" s="44"/>
    </row>
    <row r="16" spans="1:9" ht="20.100000000000001" customHeight="1" x14ac:dyDescent="0.2">
      <c r="D16" s="44"/>
    </row>
    <row r="17" spans="4:4" ht="20.100000000000001" customHeight="1" x14ac:dyDescent="0.2">
      <c r="D17" s="44"/>
    </row>
    <row r="18" spans="4:4" ht="20.100000000000001" customHeight="1" x14ac:dyDescent="0.2">
      <c r="D18" s="44"/>
    </row>
    <row r="19" spans="4:4" ht="20.100000000000001" customHeight="1" x14ac:dyDescent="0.2">
      <c r="D19" s="44"/>
    </row>
    <row r="20" spans="4:4" ht="20.100000000000001" customHeight="1" x14ac:dyDescent="0.2">
      <c r="D20" s="44"/>
    </row>
  </sheetData>
  <mergeCells count="6">
    <mergeCell ref="A1:I1"/>
    <mergeCell ref="A2:I2"/>
    <mergeCell ref="A4:A5"/>
    <mergeCell ref="B4:B5"/>
    <mergeCell ref="C4:C5"/>
    <mergeCell ref="D4:I4"/>
  </mergeCells>
  <pageMargins left="0.70866141732283472" right="0.70866141732283472" top="1.1811023622047245" bottom="0.98425196850393704" header="0.39370078740157483" footer="0.39370078740157483"/>
  <pageSetup paperSize="9" scale="96" fitToHeight="0" orientation="landscape" r:id="rId1"/>
  <headerFooter scaleWithDoc="0">
    <oddFooter>&amp;L&amp;G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view="pageLayout" topLeftCell="A22" zoomScaleNormal="100" workbookViewId="0">
      <selection activeCell="C28" sqref="C28:C29"/>
    </sheetView>
  </sheetViews>
  <sheetFormatPr defaultRowHeight="12.75" x14ac:dyDescent="0.2"/>
  <cols>
    <col min="1" max="1" width="12.85546875" customWidth="1"/>
    <col min="2" max="2" width="28.28515625" customWidth="1"/>
    <col min="3" max="3" width="11.85546875" customWidth="1"/>
    <col min="4" max="4" width="20.7109375" customWidth="1"/>
    <col min="10" max="10" width="7.7109375" customWidth="1"/>
  </cols>
  <sheetData>
    <row r="1" spans="1:10" s="1" customFormat="1" ht="26.25" customHeight="1" x14ac:dyDescent="0.2">
      <c r="A1" s="140" t="s">
        <v>38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10" s="1" customFormat="1" ht="19.5" customHeight="1" x14ac:dyDescent="0.25">
      <c r="A2" s="177" t="s">
        <v>18</v>
      </c>
      <c r="B2" s="178"/>
      <c r="C2" s="178"/>
      <c r="D2" s="178"/>
      <c r="E2" s="178"/>
      <c r="F2" s="178"/>
      <c r="G2" s="178"/>
      <c r="H2" s="178"/>
      <c r="I2" s="178"/>
      <c r="J2" s="179"/>
    </row>
    <row r="3" spans="1:10" s="1" customFormat="1" ht="19.5" customHeight="1" thickBot="1" x14ac:dyDescent="0.25">
      <c r="A3" s="13"/>
      <c r="B3" s="12"/>
      <c r="C3" s="12"/>
      <c r="D3" s="12"/>
      <c r="E3" s="12"/>
      <c r="F3" s="12"/>
      <c r="G3" s="12"/>
      <c r="H3" s="12"/>
      <c r="I3" s="12"/>
      <c r="J3" s="14"/>
    </row>
    <row r="4" spans="1:10" s="1" customFormat="1" x14ac:dyDescent="0.2">
      <c r="A4" s="150" t="s">
        <v>22</v>
      </c>
      <c r="B4" s="151"/>
      <c r="C4" s="151"/>
      <c r="D4" s="151"/>
      <c r="E4" s="151"/>
      <c r="F4" s="151"/>
      <c r="G4" s="151"/>
      <c r="H4" s="151"/>
      <c r="I4" s="151"/>
      <c r="J4" s="152"/>
    </row>
    <row r="5" spans="1:10" s="1" customFormat="1" ht="13.5" thickBot="1" x14ac:dyDescent="0.25">
      <c r="A5" s="153"/>
      <c r="B5" s="154"/>
      <c r="C5" s="154"/>
      <c r="D5" s="154"/>
      <c r="E5" s="154"/>
      <c r="F5" s="154"/>
      <c r="G5" s="154"/>
      <c r="H5" s="154"/>
      <c r="I5" s="154"/>
      <c r="J5" s="155"/>
    </row>
    <row r="6" spans="1:10" s="1" customFormat="1" x14ac:dyDescent="0.2">
      <c r="A6" s="15"/>
      <c r="B6" s="2"/>
      <c r="C6" s="2"/>
      <c r="D6" s="2"/>
      <c r="E6" s="2"/>
      <c r="F6" s="2"/>
      <c r="G6" s="2"/>
      <c r="H6" s="2"/>
      <c r="I6" s="2"/>
      <c r="J6" s="16"/>
    </row>
    <row r="7" spans="1:10" s="1" customFormat="1" x14ac:dyDescent="0.2">
      <c r="A7" s="15"/>
      <c r="B7" s="2"/>
      <c r="C7" s="2"/>
      <c r="D7" s="2"/>
      <c r="E7" s="2"/>
      <c r="F7" s="2"/>
      <c r="G7" s="2"/>
      <c r="H7" s="2"/>
      <c r="I7" s="2"/>
      <c r="J7" s="16"/>
    </row>
    <row r="8" spans="1:10" s="1" customFormat="1" x14ac:dyDescent="0.2">
      <c r="A8" s="15"/>
      <c r="B8" s="2"/>
      <c r="C8" s="2"/>
      <c r="D8" s="2"/>
      <c r="E8" s="2"/>
      <c r="F8" s="2"/>
      <c r="G8" s="2"/>
      <c r="H8" s="2"/>
      <c r="I8" s="2"/>
      <c r="J8" s="16"/>
    </row>
    <row r="9" spans="1:10" s="1" customFormat="1" x14ac:dyDescent="0.2">
      <c r="A9" s="15"/>
      <c r="B9" s="2"/>
      <c r="C9" s="2"/>
      <c r="D9" s="2"/>
      <c r="E9" s="2"/>
      <c r="F9" s="2"/>
      <c r="G9" s="2"/>
      <c r="H9" s="2"/>
      <c r="I9" s="2"/>
      <c r="J9" s="16"/>
    </row>
    <row r="10" spans="1:10" s="1" customFormat="1" x14ac:dyDescent="0.2">
      <c r="A10" s="15"/>
      <c r="B10" s="2"/>
      <c r="C10" s="2"/>
      <c r="D10" s="2"/>
      <c r="E10" s="2"/>
      <c r="F10" s="2"/>
      <c r="G10" s="2"/>
      <c r="H10" s="2"/>
      <c r="I10" s="2"/>
      <c r="J10" s="16"/>
    </row>
    <row r="11" spans="1:10" s="1" customFormat="1" x14ac:dyDescent="0.2">
      <c r="A11" s="15"/>
      <c r="B11" s="2"/>
      <c r="C11" s="2"/>
      <c r="D11" s="2"/>
      <c r="E11" s="2"/>
      <c r="F11" s="2"/>
      <c r="G11" s="2"/>
      <c r="H11" s="2"/>
      <c r="I11" s="2"/>
      <c r="J11" s="16"/>
    </row>
    <row r="12" spans="1:10" s="1" customFormat="1" x14ac:dyDescent="0.2">
      <c r="A12" s="15"/>
      <c r="B12" s="2"/>
      <c r="C12" s="2"/>
      <c r="D12" s="2"/>
      <c r="E12" s="156"/>
      <c r="F12" s="157"/>
      <c r="G12" s="157"/>
      <c r="H12" s="157"/>
      <c r="I12" s="157"/>
      <c r="J12" s="158"/>
    </row>
    <row r="13" spans="1:10" s="1" customFormat="1" x14ac:dyDescent="0.2">
      <c r="A13" s="15"/>
      <c r="B13" s="2"/>
      <c r="C13" s="2"/>
      <c r="D13" s="2"/>
      <c r="E13" s="159"/>
      <c r="F13" s="160"/>
      <c r="G13" s="160"/>
      <c r="H13" s="160"/>
      <c r="I13" s="160"/>
      <c r="J13" s="161"/>
    </row>
    <row r="14" spans="1:10" s="1" customFormat="1" x14ac:dyDescent="0.2">
      <c r="A14" s="15"/>
      <c r="B14" s="2"/>
      <c r="C14" s="2"/>
      <c r="D14" s="2"/>
      <c r="E14" s="159"/>
      <c r="F14" s="160"/>
      <c r="G14" s="160"/>
      <c r="H14" s="160"/>
      <c r="I14" s="160"/>
      <c r="J14" s="161"/>
    </row>
    <row r="15" spans="1:10" s="1" customFormat="1" x14ac:dyDescent="0.2">
      <c r="A15" s="15"/>
      <c r="B15" s="2"/>
      <c r="C15" s="2"/>
      <c r="D15" s="2"/>
      <c r="E15" s="159"/>
      <c r="F15" s="160"/>
      <c r="G15" s="160"/>
      <c r="H15" s="160"/>
      <c r="I15" s="160"/>
      <c r="J15" s="161"/>
    </row>
    <row r="16" spans="1:10" s="1" customFormat="1" x14ac:dyDescent="0.2">
      <c r="A16" s="15"/>
      <c r="B16" s="2"/>
      <c r="C16" s="2"/>
      <c r="D16" s="2"/>
      <c r="E16" s="159"/>
      <c r="F16" s="160"/>
      <c r="G16" s="160"/>
      <c r="H16" s="160"/>
      <c r="I16" s="160"/>
      <c r="J16" s="161"/>
    </row>
    <row r="17" spans="1:10" s="1" customFormat="1" x14ac:dyDescent="0.2">
      <c r="A17" s="15"/>
      <c r="B17" s="2"/>
      <c r="C17" s="2"/>
      <c r="D17" s="2"/>
      <c r="E17" s="159"/>
      <c r="F17" s="160"/>
      <c r="G17" s="160"/>
      <c r="H17" s="160"/>
      <c r="I17" s="160"/>
      <c r="J17" s="161"/>
    </row>
    <row r="18" spans="1:10" s="1" customFormat="1" x14ac:dyDescent="0.2">
      <c r="A18" s="15"/>
      <c r="B18" s="2"/>
      <c r="C18" s="2"/>
      <c r="D18" s="2"/>
      <c r="E18" s="159"/>
      <c r="F18" s="160"/>
      <c r="G18" s="160"/>
      <c r="H18" s="160"/>
      <c r="I18" s="160"/>
      <c r="J18" s="161"/>
    </row>
    <row r="19" spans="1:10" s="1" customFormat="1" ht="13.5" thickBot="1" x14ac:dyDescent="0.25">
      <c r="A19" s="15"/>
      <c r="B19" s="2"/>
      <c r="C19" s="2"/>
      <c r="D19" s="2"/>
      <c r="E19" s="159"/>
      <c r="F19" s="160"/>
      <c r="G19" s="160"/>
      <c r="H19" s="160"/>
      <c r="I19" s="160"/>
      <c r="J19" s="161"/>
    </row>
    <row r="20" spans="1:10" s="1" customFormat="1" ht="13.5" thickBot="1" x14ac:dyDescent="0.25">
      <c r="A20" s="15"/>
      <c r="B20" s="2"/>
      <c r="C20" s="2"/>
      <c r="D20" s="2"/>
      <c r="E20" s="162" t="s">
        <v>23</v>
      </c>
      <c r="F20" s="163"/>
      <c r="G20" s="163"/>
      <c r="H20" s="163"/>
      <c r="I20" s="163"/>
      <c r="J20" s="164"/>
    </row>
    <row r="21" spans="1:10" s="1" customFormat="1" ht="13.5" thickBot="1" x14ac:dyDescent="0.25">
      <c r="A21" s="15"/>
      <c r="B21" s="2"/>
      <c r="C21" s="2"/>
      <c r="D21" s="2"/>
      <c r="E21" s="165" t="s">
        <v>24</v>
      </c>
      <c r="F21" s="166"/>
      <c r="G21" s="166"/>
      <c r="H21" s="166"/>
      <c r="I21" s="166"/>
      <c r="J21" s="167"/>
    </row>
    <row r="22" spans="1:10" s="1" customFormat="1" x14ac:dyDescent="0.2">
      <c r="A22" s="3" t="s">
        <v>25</v>
      </c>
      <c r="B22" s="3" t="s">
        <v>26</v>
      </c>
      <c r="C22" s="4" t="s">
        <v>27</v>
      </c>
      <c r="D22" s="5" t="s">
        <v>28</v>
      </c>
      <c r="E22" s="168"/>
      <c r="F22" s="169"/>
      <c r="G22" s="169"/>
      <c r="H22" s="169"/>
      <c r="I22" s="169"/>
      <c r="J22" s="170"/>
    </row>
    <row r="23" spans="1:10" s="1" customFormat="1" ht="52.5" customHeight="1" x14ac:dyDescent="0.2">
      <c r="A23" s="17" t="s">
        <v>29</v>
      </c>
      <c r="B23" s="6">
        <v>4.9299999999999997E-2</v>
      </c>
      <c r="C23" s="7" t="str">
        <f>IF(B23&lt;0.0343,"FORA DO LIMITE",IF(B23&gt;0.0671,"FORA DO LIMITE","OK"))</f>
        <v>OK</v>
      </c>
      <c r="D23" s="8">
        <f>(((1+B23+B24+B25)*(1+B26)*(1+B27))/(1-(B28+B29))-1)</f>
        <v>0.26147062826204648</v>
      </c>
      <c r="E23" s="168"/>
      <c r="F23" s="169"/>
      <c r="G23" s="169"/>
      <c r="H23" s="169"/>
      <c r="I23" s="169"/>
      <c r="J23" s="170"/>
    </row>
    <row r="24" spans="1:10" s="1" customFormat="1" ht="25.5" x14ac:dyDescent="0.2">
      <c r="A24" s="17" t="s">
        <v>30</v>
      </c>
      <c r="B24" s="6">
        <v>4.8999999999999998E-3</v>
      </c>
      <c r="C24" s="7" t="str">
        <f>IF(B24&lt;0.0028,"FORA DO LIMITE",IF(B24&gt;0.0075,"FORA DO LIMITE","OK"))</f>
        <v>OK</v>
      </c>
      <c r="D24" s="9" t="s">
        <v>31</v>
      </c>
      <c r="E24" s="171" t="s">
        <v>32</v>
      </c>
      <c r="F24" s="172"/>
      <c r="G24" s="172"/>
      <c r="H24" s="172"/>
      <c r="I24" s="172"/>
      <c r="J24" s="173"/>
    </row>
    <row r="25" spans="1:10" s="1" customFormat="1" ht="42" customHeight="1" thickBot="1" x14ac:dyDescent="0.25">
      <c r="A25" s="17" t="s">
        <v>3</v>
      </c>
      <c r="B25" s="6">
        <v>1.3899999999999999E-2</v>
      </c>
      <c r="C25" s="7" t="str">
        <f>IF(B25&lt;0.01,"FORA DO LIMITE",IF(B25&gt;0.0174,"FORA DO LIMITE","OK"))</f>
        <v>OK</v>
      </c>
      <c r="D25" s="10" t="str">
        <f>IF(C23="FORA DO LIMITE","VERIFICAR ITENS",IF(C24="FORA DO LIMITE","VERIFICAR ITENS",IF(C25="FORA DO LIMITE","VERIFICAR ITENS",IF(C26="FORA DO LIMITE","VERIFICAR ITENS",IF(C27="FORA DO LIMITE","VERIFICAR ITENS",IF(C28="FORA DO LIMITE","VERIFICAR ITENS",IF(D23&lt;0.2076,"FORA DA FAIXA",IF(D23&gt;0.2644,"FORA DA FAIXA","OK"))))))))</f>
        <v>OK</v>
      </c>
      <c r="E25" s="174"/>
      <c r="F25" s="175"/>
      <c r="G25" s="175"/>
      <c r="H25" s="175"/>
      <c r="I25" s="175"/>
      <c r="J25" s="176"/>
    </row>
    <row r="26" spans="1:10" s="1" customFormat="1" ht="25.5" x14ac:dyDescent="0.2">
      <c r="A26" s="17" t="s">
        <v>33</v>
      </c>
      <c r="B26" s="6">
        <v>9.9000000000000008E-3</v>
      </c>
      <c r="C26" s="7" t="str">
        <f>IF(B26&lt;0.0094,"FORA DO LIMITE",IF(B26&gt;0.0117,"FORA DO LIMITE","OK"))</f>
        <v>OK</v>
      </c>
      <c r="D26" s="141" t="s">
        <v>37</v>
      </c>
      <c r="E26" s="144" t="s">
        <v>34</v>
      </c>
      <c r="F26" s="145"/>
      <c r="G26" s="145"/>
      <c r="H26" s="145"/>
      <c r="I26" s="145"/>
      <c r="J26" s="146"/>
    </row>
    <row r="27" spans="1:10" s="1" customFormat="1" ht="34.5" customHeight="1" x14ac:dyDescent="0.2">
      <c r="A27" s="17" t="s">
        <v>17</v>
      </c>
      <c r="B27" s="6">
        <v>0.08</v>
      </c>
      <c r="C27" s="7" t="str">
        <f>IF(B27&lt;0.0674,"FORA DO LIMITE",IF(B27&gt;0.094,"FORA DO LIMITE","OK"))</f>
        <v>OK</v>
      </c>
      <c r="D27" s="142"/>
      <c r="E27" s="144"/>
      <c r="F27" s="145"/>
      <c r="G27" s="145"/>
      <c r="H27" s="145"/>
      <c r="I27" s="145"/>
      <c r="J27" s="146"/>
    </row>
    <row r="28" spans="1:10" s="1" customFormat="1" ht="25.5" x14ac:dyDescent="0.2">
      <c r="A28" s="17" t="s">
        <v>35</v>
      </c>
      <c r="B28" s="6">
        <v>5.6500000000000002E-2</v>
      </c>
      <c r="C28" s="180" t="str">
        <f>IF(B29&lt;0.02,"FORA DO LIMITE",IF(B29&gt;0.05,"FORA DO LIMITE","OK"))</f>
        <v>OK</v>
      </c>
      <c r="D28" s="142"/>
      <c r="E28" s="144"/>
      <c r="F28" s="145"/>
      <c r="G28" s="145"/>
      <c r="H28" s="145"/>
      <c r="I28" s="145"/>
      <c r="J28" s="146"/>
    </row>
    <row r="29" spans="1:10" s="1" customFormat="1" ht="93.75" customHeight="1" thickBot="1" x14ac:dyDescent="0.25">
      <c r="A29" s="18" t="s">
        <v>36</v>
      </c>
      <c r="B29" s="11">
        <v>0.02</v>
      </c>
      <c r="C29" s="181"/>
      <c r="D29" s="143"/>
      <c r="E29" s="147"/>
      <c r="F29" s="148"/>
      <c r="G29" s="148"/>
      <c r="H29" s="148"/>
      <c r="I29" s="148"/>
      <c r="J29" s="149"/>
    </row>
    <row r="30" spans="1:10" s="1" customFormat="1" x14ac:dyDescent="0.2">
      <c r="A30" s="19"/>
      <c r="B30" s="20"/>
      <c r="C30" s="20"/>
      <c r="D30" s="20"/>
      <c r="E30" s="20"/>
      <c r="F30" s="20"/>
      <c r="G30" s="20"/>
      <c r="H30" s="20"/>
      <c r="I30" s="20"/>
      <c r="J30" s="21"/>
    </row>
  </sheetData>
  <mergeCells count="10">
    <mergeCell ref="A1:J1"/>
    <mergeCell ref="D26:D29"/>
    <mergeCell ref="E26:J29"/>
    <mergeCell ref="A4:J5"/>
    <mergeCell ref="E12:J19"/>
    <mergeCell ref="E20:J20"/>
    <mergeCell ref="E21:J23"/>
    <mergeCell ref="E24:J25"/>
    <mergeCell ref="A2:J2"/>
    <mergeCell ref="C28:C29"/>
  </mergeCells>
  <conditionalFormatting sqref="C23:C28">
    <cfRule type="cellIs" dxfId="4" priority="4" stopIfTrue="1" operator="equal">
      <formula>"OK"</formula>
    </cfRule>
    <cfRule type="cellIs" dxfId="3" priority="5" stopIfTrue="1" operator="equal">
      <formula>"FORA DO LIMITE"</formula>
    </cfRule>
  </conditionalFormatting>
  <conditionalFormatting sqref="D25">
    <cfRule type="cellIs" dxfId="2" priority="1" stopIfTrue="1" operator="equal">
      <formula>"OK"</formula>
    </cfRule>
    <cfRule type="cellIs" dxfId="1" priority="2" stopIfTrue="1" operator="equal">
      <formula>"FORA DA FAIXA"</formula>
    </cfRule>
    <cfRule type="cellIs" dxfId="0" priority="3" stopIfTrue="1" operator="equal">
      <formula>"VERIFICAR ITENS"</formula>
    </cfRule>
  </conditionalFormatting>
  <pageMargins left="0.70866141732283472" right="0.70866141732283472" top="1.1811023622047245" bottom="0.98425196850393704" header="0.39370078740157483" footer="0.39370078740157483"/>
  <pageSetup paperSize="9" scale="70" fitToWidth="0" orientation="portrait" r:id="rId1"/>
  <headerFooter alignWithMargins="0">
    <oddHeader xml:space="preserve">&amp;C&amp;"Arial,Negrito itálico"&amp;14PROJETO ESGOTAMENTO SANITÁRIO
</oddHeader>
    <oddFooter>&amp;L&amp;G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5</vt:i4>
      </vt:variant>
    </vt:vector>
  </HeadingPairs>
  <TitlesOfParts>
    <vt:vector size="9" baseType="lpstr">
      <vt:lpstr>CRONOGRAMA</vt:lpstr>
      <vt:lpstr>RESUMO</vt:lpstr>
      <vt:lpstr>III - INSTALAÇÃO ELETRICA</vt:lpstr>
      <vt:lpstr>BDI</vt:lpstr>
      <vt:lpstr>BDI!Area_de_impressao</vt:lpstr>
      <vt:lpstr>CRONOGRAMA!Area_de_impressao</vt:lpstr>
      <vt:lpstr>'III - INSTALAÇÃO ELETRICA'!Area_de_impressao</vt:lpstr>
      <vt:lpstr>RESUMO!Area_de_impressao</vt:lpstr>
      <vt:lpstr>'III - INSTALAÇÃO ELETRICA'!Titulos_de_impressao</vt:lpstr>
    </vt:vector>
  </TitlesOfParts>
  <Company>MSFNRS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SFCT</dc:creator>
  <cp:lastModifiedBy>23914</cp:lastModifiedBy>
  <cp:lastPrinted>2016-09-29T14:26:30Z</cp:lastPrinted>
  <dcterms:created xsi:type="dcterms:W3CDTF">2001-06-11T13:14:40Z</dcterms:created>
  <dcterms:modified xsi:type="dcterms:W3CDTF">2016-10-20T11:36:46Z</dcterms:modified>
</cp:coreProperties>
</file>